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6" tabRatio="866" activeTab="10"/>
  </bookViews>
  <sheets>
    <sheet name="封面" sheetId="1" r:id="rId1"/>
    <sheet name="目录" sheetId="2" r:id="rId2"/>
    <sheet name="表1-1" sheetId="3" r:id="rId3"/>
    <sheet name="表1-2" sheetId="4" r:id="rId4"/>
    <sheet name="表1-3" sheetId="5" r:id="rId5"/>
    <sheet name="表2" sheetId="6" r:id="rId6"/>
    <sheet name="表3" sheetId="7" r:id="rId7"/>
    <sheet name="表4" sheetId="8" r:id="rId8"/>
    <sheet name="表5-1" sheetId="9" r:id="rId9"/>
    <sheet name="表5-2" sheetId="10" r:id="rId10"/>
    <sheet name="表5-3" sheetId="11" r:id="rId11"/>
    <sheet name="表5-4" sheetId="12" r:id="rId12"/>
    <sheet name="表6" sheetId="13" r:id="rId13"/>
    <sheet name="表7" sheetId="14" r:id="rId14"/>
  </sheets>
  <externalReferences>
    <externalReference r:id="rId17"/>
  </externalReferences>
  <definedNames>
    <definedName name="_xlnm.Print_Area" localSheetId="9">'表5-2'!$A$1:$B$30</definedName>
    <definedName name="_xlnm.Print_Area" localSheetId="10">'表5-3'!$A$1:$D$34</definedName>
    <definedName name="_xlnm.Print_Area" localSheetId="12">'表6'!$A$1:$D$32</definedName>
    <definedName name="_xlnm.Print_Titles" localSheetId="2">'表1-1'!$1:$6</definedName>
    <definedName name="_xlnm.Print_Titles" localSheetId="3">'表1-2'!$1:$5</definedName>
    <definedName name="_xlnm.Print_Titles" localSheetId="4">'表1-3'!$2:$5</definedName>
    <definedName name="_xlnm.Print_Titles" localSheetId="8">'表5-1'!$1:$4</definedName>
    <definedName name="_xlnm.Print_Titles" localSheetId="9">'表5-2'!$1:$4</definedName>
    <definedName name="_xlnm.Print_Titles" localSheetId="10">'表5-3'!$1:$5</definedName>
    <definedName name="_xlnm.Print_Titles" localSheetId="12">'表6'!$1:$5</definedName>
    <definedName name="地区名称">'[1]封面'!$B$2:$B$5</definedName>
  </definedNames>
  <calcPr fullCalcOnLoad="1"/>
</workbook>
</file>

<file path=xl/comments12.xml><?xml version="1.0" encoding="utf-8"?>
<comments xmlns="http://schemas.openxmlformats.org/spreadsheetml/2006/main">
  <authors>
    <author>lduser1</author>
  </authors>
  <commentList>
    <comment ref="C71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C124" authorId="0">
      <text>
        <r>
          <rPr>
            <sz val="9"/>
            <rFont val="宋体"/>
            <family val="0"/>
          </rPr>
          <t>lduser1:
2012年科目名称改动</t>
        </r>
      </text>
    </comment>
  </commentList>
</comments>
</file>

<file path=xl/sharedStrings.xml><?xml version="1.0" encoding="utf-8"?>
<sst xmlns="http://schemas.openxmlformats.org/spreadsheetml/2006/main" count="625" uniqueCount="444">
  <si>
    <t>表1-1</t>
  </si>
  <si>
    <t>单位：万元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</si>
  <si>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</si>
  <si>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上年完成数</t>
  </si>
  <si>
    <t>变动预算数</t>
  </si>
  <si>
    <t>全年实际完成数</t>
  </si>
  <si>
    <r>
      <t>为年初预算</t>
    </r>
    <r>
      <rPr>
        <b/>
        <sz val="12"/>
        <rFont val="Times New Roman"/>
        <family val="1"/>
      </rPr>
      <t>%</t>
    </r>
  </si>
  <si>
    <r>
      <t>比上年增减</t>
    </r>
    <r>
      <rPr>
        <b/>
        <sz val="12"/>
        <rFont val="Times New Roman"/>
        <family val="1"/>
      </rPr>
      <t>%</t>
    </r>
  </si>
  <si>
    <t>一、税收收入</t>
  </si>
  <si>
    <r>
      <t xml:space="preserve">       </t>
    </r>
    <r>
      <rPr>
        <sz val="12"/>
        <rFont val="宋体"/>
        <family val="0"/>
      </rPr>
      <t>增值税</t>
    </r>
  </si>
  <si>
    <r>
      <t xml:space="preserve">       </t>
    </r>
    <r>
      <rPr>
        <sz val="12"/>
        <rFont val="宋体"/>
        <family val="0"/>
      </rPr>
      <t>营业税</t>
    </r>
  </si>
  <si>
    <r>
      <t xml:space="preserve">       </t>
    </r>
    <r>
      <rPr>
        <sz val="12"/>
        <rFont val="宋体"/>
        <family val="0"/>
      </rPr>
      <t>企业所得税</t>
    </r>
  </si>
  <si>
    <r>
      <t xml:space="preserve">       </t>
    </r>
    <r>
      <rPr>
        <sz val="12"/>
        <rFont val="宋体"/>
        <family val="0"/>
      </rPr>
      <t>个人所得税</t>
    </r>
  </si>
  <si>
    <r>
      <t xml:space="preserve">       </t>
    </r>
    <r>
      <rPr>
        <sz val="12"/>
        <rFont val="宋体"/>
        <family val="0"/>
      </rPr>
      <t>资源税</t>
    </r>
  </si>
  <si>
    <r>
      <t xml:space="preserve">       </t>
    </r>
    <r>
      <rPr>
        <sz val="12"/>
        <rFont val="宋体"/>
        <family val="0"/>
      </rPr>
      <t>城市维护建设税</t>
    </r>
  </si>
  <si>
    <r>
      <t xml:space="preserve">       </t>
    </r>
    <r>
      <rPr>
        <sz val="12"/>
        <rFont val="宋体"/>
        <family val="0"/>
      </rPr>
      <t>房产税</t>
    </r>
  </si>
  <si>
    <r>
      <t xml:space="preserve">       </t>
    </r>
    <r>
      <rPr>
        <sz val="12"/>
        <rFont val="宋体"/>
        <family val="0"/>
      </rPr>
      <t>印花税</t>
    </r>
  </si>
  <si>
    <r>
      <t xml:space="preserve">       </t>
    </r>
    <r>
      <rPr>
        <sz val="12"/>
        <rFont val="宋体"/>
        <family val="0"/>
      </rPr>
      <t>城镇土地使用税</t>
    </r>
  </si>
  <si>
    <r>
      <t xml:space="preserve">       </t>
    </r>
    <r>
      <rPr>
        <sz val="12"/>
        <rFont val="宋体"/>
        <family val="0"/>
      </rPr>
      <t>土地增值税</t>
    </r>
  </si>
  <si>
    <r>
      <t xml:space="preserve">       </t>
    </r>
    <r>
      <rPr>
        <sz val="12"/>
        <rFont val="宋体"/>
        <family val="0"/>
      </rPr>
      <t>车船税</t>
    </r>
  </si>
  <si>
    <r>
      <t xml:space="preserve">       </t>
    </r>
    <r>
      <rPr>
        <sz val="12"/>
        <rFont val="宋体"/>
        <family val="0"/>
      </rPr>
      <t>耕地占用税</t>
    </r>
  </si>
  <si>
    <r>
      <t xml:space="preserve">       </t>
    </r>
    <r>
      <rPr>
        <sz val="12"/>
        <rFont val="宋体"/>
        <family val="0"/>
      </rPr>
      <t>契税</t>
    </r>
  </si>
  <si>
    <r>
      <t xml:space="preserve">       </t>
    </r>
    <r>
      <rPr>
        <sz val="12"/>
        <rFont val="宋体"/>
        <family val="0"/>
      </rPr>
      <t>烟叶税</t>
    </r>
  </si>
  <si>
    <t>二、非税收入</t>
  </si>
  <si>
    <r>
      <t xml:space="preserve">       </t>
    </r>
    <r>
      <rPr>
        <sz val="12"/>
        <rFont val="宋体"/>
        <family val="0"/>
      </rPr>
      <t>专项收入</t>
    </r>
  </si>
  <si>
    <r>
      <t xml:space="preserve">       </t>
    </r>
    <r>
      <rPr>
        <sz val="12"/>
        <rFont val="宋体"/>
        <family val="0"/>
      </rPr>
      <t>行政事业性收费收入</t>
    </r>
  </si>
  <si>
    <r>
      <t xml:space="preserve">       </t>
    </r>
    <r>
      <rPr>
        <sz val="12"/>
        <rFont val="宋体"/>
        <family val="0"/>
      </rPr>
      <t>罚没收入</t>
    </r>
  </si>
  <si>
    <r>
      <t xml:space="preserve">       </t>
    </r>
    <r>
      <rPr>
        <sz val="12"/>
        <rFont val="宋体"/>
        <family val="0"/>
      </rPr>
      <t>国有资源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资产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有偿使用收入</t>
    </r>
  </si>
  <si>
    <r>
      <t xml:space="preserve">       </t>
    </r>
    <r>
      <rPr>
        <sz val="12"/>
        <rFont val="宋体"/>
        <family val="0"/>
      </rPr>
      <t>其他收入</t>
    </r>
  </si>
  <si>
    <t>一般公共预算收入合计</t>
  </si>
  <si>
    <t>表1-2</t>
  </si>
  <si>
    <t>为变动预算%</t>
  </si>
  <si>
    <t>比上年增减%</t>
  </si>
  <si>
    <t>一、一般公共服务支出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</si>
  <si>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</si>
  <si>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</si>
  <si>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</si>
  <si>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</si>
  <si>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</si>
  <si>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</si>
  <si>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九、医疗卫生和计划生育支出</t>
  </si>
  <si>
    <t>十、节能环保支出</t>
  </si>
  <si>
    <t>十一、城乡社区支出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</si>
  <si>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</si>
  <si>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</si>
  <si>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</si>
  <si>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</si>
  <si>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</si>
  <si>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十八、国土资源气象等支出</t>
  </si>
  <si>
    <t>十九、住房保障支出</t>
  </si>
  <si>
    <t>二十、粮油物资储备支出</t>
  </si>
  <si>
    <t>二十一、预备费</t>
  </si>
  <si>
    <t>二十二、国债还本付息支出</t>
  </si>
  <si>
    <t>二十三、其他支出</t>
  </si>
  <si>
    <t>一般公共预算支出合计</t>
  </si>
  <si>
    <t>表1-3</t>
  </si>
  <si>
    <r>
      <t>收</t>
    </r>
    <r>
      <rPr>
        <b/>
        <sz val="12"/>
        <rFont val="宋体"/>
        <family val="0"/>
      </rPr>
      <t xml:space="preserve">                          </t>
    </r>
    <r>
      <rPr>
        <b/>
        <sz val="12"/>
        <rFont val="宋体"/>
        <family val="0"/>
      </rPr>
      <t>入</t>
    </r>
  </si>
  <si>
    <r>
      <t>支</t>
    </r>
    <r>
      <rPr>
        <b/>
        <sz val="12"/>
        <rFont val="宋体"/>
        <family val="0"/>
      </rPr>
      <t xml:space="preserve">                          </t>
    </r>
    <r>
      <rPr>
        <b/>
        <sz val="12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</si>
  <si>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 xml:space="preserve">          </t>
    </r>
    <r>
      <rPr>
        <b/>
        <sz val="12"/>
        <rFont val="宋体"/>
        <family val="0"/>
      </rPr>
      <t>目</t>
    </r>
  </si>
  <si>
    <t>当年完成数</t>
  </si>
  <si>
    <t>项          目</t>
  </si>
  <si>
    <t>一般公共预算收入</t>
  </si>
  <si>
    <t>一般公共预算支出</t>
  </si>
  <si>
    <t>转移性收入</t>
  </si>
  <si>
    <t>转移性支出</t>
  </si>
  <si>
    <t xml:space="preserve">  上解上级支出</t>
  </si>
  <si>
    <t xml:space="preserve">    返还性收入</t>
  </si>
  <si>
    <t xml:space="preserve">    体制上解支出</t>
  </si>
  <si>
    <t xml:space="preserve">       增值税和消费税税收返还收入 </t>
  </si>
  <si>
    <t xml:space="preserve">    专项上解支出</t>
  </si>
  <si>
    <t xml:space="preserve">       所得税基数返还收入</t>
  </si>
  <si>
    <t xml:space="preserve">  预算稳定调节基金</t>
  </si>
  <si>
    <t xml:space="preserve">       成品油价格和税费改革税收返还收入</t>
  </si>
  <si>
    <t xml:space="preserve">  债券还本支出</t>
  </si>
  <si>
    <t xml:space="preserve">       其他税收返还收入</t>
  </si>
  <si>
    <t xml:space="preserve">  年终结余</t>
  </si>
  <si>
    <t xml:space="preserve">    一般性转移支付收入</t>
  </si>
  <si>
    <t xml:space="preserve">     结转</t>
  </si>
  <si>
    <t xml:space="preserve">       体制补助收入</t>
  </si>
  <si>
    <t xml:space="preserve">     净结余</t>
  </si>
  <si>
    <t xml:space="preserve">       均衡性转移支付收入</t>
  </si>
  <si>
    <t xml:space="preserve">       县级基本财力保障机制奖补资金收入</t>
  </si>
  <si>
    <t xml:space="preserve">       结算补助收入</t>
  </si>
  <si>
    <t xml:space="preserve">       企业事业单位划转补助收入</t>
  </si>
  <si>
    <t xml:space="preserve">       基层公检法司转移支付收入</t>
  </si>
  <si>
    <t xml:space="preserve">       义务教育等转移支付收入</t>
  </si>
  <si>
    <t xml:space="preserve">       基本养老保险和低保等转移支付收入</t>
  </si>
  <si>
    <t xml:space="preserve">       新型农村合作医疗等转移支付收入</t>
  </si>
  <si>
    <t xml:space="preserve">       重点生态功能区转移支付收入</t>
  </si>
  <si>
    <t xml:space="preserve">    专项转移支付收入</t>
  </si>
  <si>
    <t>收入总计</t>
  </si>
  <si>
    <t>支出总计</t>
  </si>
  <si>
    <t xml:space="preserve">       农村综合改革转移支付收入</t>
  </si>
  <si>
    <t xml:space="preserve">       产粮（油）大县奖励资金收入</t>
  </si>
  <si>
    <t xml:space="preserve">       固定数额补助收入</t>
  </si>
  <si>
    <t xml:space="preserve">       其他一般性转移支付收入</t>
  </si>
  <si>
    <t>收                          入</t>
  </si>
  <si>
    <t>支                          出</t>
  </si>
  <si>
    <t>年初预算数</t>
  </si>
  <si>
    <t>为年初预算%</t>
  </si>
  <si>
    <t>一、新型墙体材料专项基金收入</t>
  </si>
  <si>
    <t>二、新增建设用地土地有偿使用费收入</t>
  </si>
  <si>
    <t>二、文化体育与传媒支出</t>
  </si>
  <si>
    <t>三、政府住房基金收入</t>
  </si>
  <si>
    <t>三、社会保障和就业支出</t>
  </si>
  <si>
    <t>四、城市公用事业附加收入</t>
  </si>
  <si>
    <t>四、节能环保支出</t>
  </si>
  <si>
    <t>五、国有土地收益基金收入</t>
  </si>
  <si>
    <t>五、城乡社区支出</t>
  </si>
  <si>
    <t>六、农业土地开发资金收入</t>
  </si>
  <si>
    <t>六、农林水支出</t>
  </si>
  <si>
    <t>七、国有土地使用权出让金收入</t>
  </si>
  <si>
    <t>七、交通运输支出</t>
  </si>
  <si>
    <t>八、资源勘探信息等支出</t>
  </si>
  <si>
    <t>九、污水处理费收入</t>
  </si>
  <si>
    <t>九、商业服务业等支出</t>
  </si>
  <si>
    <t>十、其他政府性基金收入</t>
  </si>
  <si>
    <t>十、其他支出</t>
  </si>
  <si>
    <t>十一、债务还本支出</t>
  </si>
  <si>
    <t>政府性基金会收入合计</t>
  </si>
  <si>
    <t>政府性基金支出合计</t>
  </si>
  <si>
    <t xml:space="preserve">   政府性基金转移收入</t>
  </si>
  <si>
    <t xml:space="preserve">   政府性基金转移支付</t>
  </si>
  <si>
    <t xml:space="preserve">    　政府性基金补助收入</t>
  </si>
  <si>
    <t xml:space="preserve">    　政府性基金补助支出</t>
  </si>
  <si>
    <t xml:space="preserve">   上年结转收入</t>
  </si>
  <si>
    <t xml:space="preserve">   调出资金</t>
  </si>
  <si>
    <t xml:space="preserve">   债务转贷收入</t>
  </si>
  <si>
    <t xml:space="preserve">   年终结转</t>
  </si>
  <si>
    <t>收入合计</t>
  </si>
  <si>
    <t>支出合计</t>
  </si>
  <si>
    <t>表3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</si>
  <si>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</si>
  <si>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</si>
  <si>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t>收        入</t>
  </si>
  <si>
    <t>支        出</t>
  </si>
  <si>
    <t>项     目</t>
  </si>
  <si>
    <t>项      目</t>
  </si>
  <si>
    <t>当年实际完成数</t>
  </si>
  <si>
    <t>一、基本养老保险基支出</t>
  </si>
  <si>
    <t>二、失业保险基金收入</t>
  </si>
  <si>
    <t>二、失业保险基金支出</t>
  </si>
  <si>
    <t>三、基本医疗保险基金支出</t>
  </si>
  <si>
    <t>四、工伤保险基金收入</t>
  </si>
  <si>
    <t>四、工伤保险基金支出</t>
  </si>
  <si>
    <t>五、生育保险基金收入</t>
  </si>
  <si>
    <t>五、生育保险基金支出</t>
  </si>
  <si>
    <t>六、城乡居民医疗保险基金支出</t>
  </si>
  <si>
    <t>七、城乡居民基本养老保险基金支出</t>
  </si>
  <si>
    <t>八、其他社会保险基金收入</t>
  </si>
  <si>
    <t>八、其他社会保险基金支出</t>
  </si>
  <si>
    <t>社会保险基金预算收入合计</t>
  </si>
  <si>
    <t>社会保险基金预算支出合计</t>
  </si>
  <si>
    <t>上年结余收入</t>
  </si>
  <si>
    <t>年终结余</t>
  </si>
  <si>
    <t>上级补助收入</t>
  </si>
  <si>
    <t>补助下级支出</t>
  </si>
  <si>
    <t>下级上解收入</t>
  </si>
  <si>
    <t>上解上级支出</t>
  </si>
  <si>
    <t>市、县（区）</t>
  </si>
  <si>
    <t>年初债务</t>
  </si>
  <si>
    <t>当期举借债务</t>
  </si>
  <si>
    <t>当期偿还债务</t>
  </si>
  <si>
    <t>年末债务余额</t>
  </si>
  <si>
    <t>合计</t>
  </si>
  <si>
    <t>政府负有偿还责任的债务</t>
  </si>
  <si>
    <t>政府负有担保责任的债务</t>
  </si>
  <si>
    <t>政府可能承担一定救助责任的债务</t>
  </si>
  <si>
    <t>泾源县</t>
  </si>
  <si>
    <t>预算数</t>
  </si>
  <si>
    <t xml:space="preserve">       增值税</t>
  </si>
  <si>
    <t xml:space="preserve">       营业税</t>
  </si>
  <si>
    <t xml:space="preserve">       企业所得税</t>
  </si>
  <si>
    <t xml:space="preserve">       企业所得税退税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</si>
  <si>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</si>
  <si>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</si>
  <si>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</si>
  <si>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</si>
  <si>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</si>
  <si>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</si>
  <si>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</si>
  <si>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</si>
  <si>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</si>
  <si>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</si>
  <si>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烟叶税</t>
  </si>
  <si>
    <t xml:space="preserve">       其他税收收入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</si>
  <si>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</si>
  <si>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</si>
  <si>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</si>
  <si>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</si>
  <si>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国有资源(资产)有偿使用收入</t>
  </si>
  <si>
    <t xml:space="preserve">       其他收入</t>
  </si>
  <si>
    <t>二、外交支出</t>
  </si>
  <si>
    <t>十四、资源勘探信息等支出</t>
  </si>
  <si>
    <t>十七、援助其他地区支出</t>
  </si>
  <si>
    <r>
      <t>收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入</t>
    </r>
  </si>
  <si>
    <r>
      <t>支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出</t>
    </r>
  </si>
  <si>
    <t xml:space="preserve">  安排预算稳定调节基金</t>
  </si>
  <si>
    <t>债务还本支出</t>
  </si>
  <si>
    <t>债务付息支出</t>
  </si>
  <si>
    <t xml:space="preserve">       老少边穷转移支付收入</t>
  </si>
  <si>
    <t xml:space="preserve">       成品油价格税费改革转移支付补助收入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</si>
  <si>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</si>
  <si>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</si>
  <si>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</si>
  <si>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</si>
  <si>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</si>
  <si>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</si>
  <si>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</si>
  <si>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</si>
  <si>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</si>
  <si>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人力资源事务</t>
  </si>
  <si>
    <t xml:space="preserve">    纪检监察事务</t>
  </si>
  <si>
    <t xml:space="preserve">    商贸事务</t>
  </si>
  <si>
    <t xml:space="preserve">    工商行政管理事务</t>
  </si>
  <si>
    <t xml:space="preserve">    民族事务</t>
  </si>
  <si>
    <t xml:space="preserve">    宗教事务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</si>
  <si>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</si>
  <si>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</si>
  <si>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</si>
  <si>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</si>
  <si>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</si>
  <si>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</si>
  <si>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</si>
  <si>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其他共产党事务支出</t>
  </si>
  <si>
    <t xml:space="preserve">    其他一般公共服务支出</t>
  </si>
  <si>
    <t xml:space="preserve">    武装警察</t>
  </si>
  <si>
    <t xml:space="preserve">    公安</t>
  </si>
  <si>
    <t xml:space="preserve">    检察</t>
  </si>
  <si>
    <t xml:space="preserve">    法院</t>
  </si>
  <si>
    <t xml:space="preserve">    司法</t>
  </si>
  <si>
    <t xml:space="preserve">    其他公共安全支出</t>
  </si>
  <si>
    <t xml:space="preserve">    教育管理事务</t>
  </si>
  <si>
    <t xml:space="preserve">    普通教育</t>
  </si>
  <si>
    <t xml:space="preserve">    职业教育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</si>
  <si>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</si>
  <si>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</si>
  <si>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</si>
  <si>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</si>
  <si>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 xml:space="preserve">    科学技术管理事务</t>
  </si>
  <si>
    <t xml:space="preserve">    应用研究</t>
  </si>
  <si>
    <t xml:space="preserve">    技术研究与开发</t>
  </si>
  <si>
    <t xml:space="preserve">    科学技术普及</t>
  </si>
  <si>
    <t xml:space="preserve">    其他科学技术支出</t>
  </si>
  <si>
    <t xml:space="preserve">    文化</t>
  </si>
  <si>
    <t xml:space="preserve">    文物</t>
  </si>
  <si>
    <t xml:space="preserve">    体育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</si>
  <si>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</si>
  <si>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</si>
  <si>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</si>
  <si>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行政事业单位离退休</t>
  </si>
  <si>
    <t xml:space="preserve">    退役安置</t>
  </si>
  <si>
    <t xml:space="preserve">    社会福利</t>
  </si>
  <si>
    <t xml:space="preserve">    残疾人事业</t>
  </si>
  <si>
    <t xml:space="preserve">    红十字事业</t>
  </si>
  <si>
    <t xml:space="preserve">    临时救助</t>
  </si>
  <si>
    <t xml:space="preserve">    其他社会保障和就业支出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</si>
  <si>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</si>
  <si>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</si>
  <si>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</si>
  <si>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</si>
  <si>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</si>
  <si>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计划生育事务</t>
  </si>
  <si>
    <t xml:space="preserve">    环境保护管理事务</t>
  </si>
  <si>
    <t xml:space="preserve">    污染防治</t>
  </si>
  <si>
    <t xml:space="preserve">    能源节约利用</t>
  </si>
  <si>
    <t xml:space="preserve">    污染减排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</si>
  <si>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</si>
  <si>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</si>
  <si>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</si>
  <si>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</si>
  <si>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农业</t>
  </si>
  <si>
    <t xml:space="preserve">      林业</t>
  </si>
  <si>
    <t xml:space="preserve">      水利</t>
  </si>
  <si>
    <t xml:space="preserve">      扶贫</t>
  </si>
  <si>
    <t xml:space="preserve">      公路水路运输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</si>
  <si>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</si>
  <si>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</si>
  <si>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</si>
  <si>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</si>
  <si>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</si>
  <si>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 xml:space="preserve">      商业流通事务</t>
  </si>
  <si>
    <t xml:space="preserve">      旅游业管理与服务支出</t>
  </si>
  <si>
    <t xml:space="preserve">      其他金融支出</t>
  </si>
  <si>
    <t xml:space="preserve">      国土资源事务</t>
  </si>
  <si>
    <t xml:space="preserve">      地震事务</t>
  </si>
  <si>
    <t xml:space="preserve">      气象事务</t>
  </si>
  <si>
    <t xml:space="preserve">      保障性安居工程支出</t>
  </si>
  <si>
    <t xml:space="preserve">      住房改革支出</t>
  </si>
  <si>
    <t xml:space="preserve">      城乡社区住宅</t>
  </si>
  <si>
    <t>二、森林植被恢复费</t>
  </si>
  <si>
    <t>二、教育</t>
  </si>
  <si>
    <t>三、地方水利建设基金收入</t>
  </si>
  <si>
    <t>三、文化体育与传媒</t>
  </si>
  <si>
    <t>四、残疾人就业保障金收入</t>
  </si>
  <si>
    <t>四、社会保障和就业</t>
  </si>
  <si>
    <t>五、政府住房基金收入</t>
  </si>
  <si>
    <t>五、城乡社区事务</t>
  </si>
  <si>
    <t>六、城市公用事业附加收入</t>
  </si>
  <si>
    <t>六、农林水事务</t>
  </si>
  <si>
    <t>七、交通运输</t>
  </si>
  <si>
    <t>八、农业土地开发资金收入</t>
  </si>
  <si>
    <t>八、资源勘探电力信息等事务</t>
  </si>
  <si>
    <t>九、其他政府性基金收入</t>
  </si>
  <si>
    <t>九、商业服务业等事务</t>
  </si>
  <si>
    <t>十、其他政府性基金支出</t>
  </si>
  <si>
    <t>社会保险基金预算收入总计</t>
  </si>
  <si>
    <t>社会保险基金预算支出总计</t>
  </si>
  <si>
    <t>年初预算数</t>
  </si>
  <si>
    <t xml:space="preserve">   革命老区及民族和边境地区转移支付收入</t>
  </si>
  <si>
    <t xml:space="preserve">   县级基本财力保障机制奖补资金收入</t>
  </si>
  <si>
    <t xml:space="preserve">   结算补助收入</t>
  </si>
  <si>
    <t xml:space="preserve">   企业事业单位划转补助收入</t>
  </si>
  <si>
    <t xml:space="preserve">   成品油价格和税费改革转移支付补助收入</t>
  </si>
  <si>
    <t xml:space="preserve">   基层公检法司转移支付收入</t>
  </si>
  <si>
    <t xml:space="preserve">   义务教育等转移支付收入</t>
  </si>
  <si>
    <t xml:space="preserve">   基本养老保险和低保等转移支付收入</t>
  </si>
  <si>
    <t xml:space="preserve">   新型农村合作医疗等转移支付收入</t>
  </si>
  <si>
    <t xml:space="preserve"> 　专项转移支付收入</t>
  </si>
  <si>
    <t xml:space="preserve">   均衡性转移支付收入</t>
  </si>
  <si>
    <t xml:space="preserve">  一般性转移支付收入</t>
  </si>
  <si>
    <t xml:space="preserve">   返还性收入</t>
  </si>
  <si>
    <t xml:space="preserve">   体制补助收入</t>
  </si>
  <si>
    <t>　农村综合改革转移支付收</t>
  </si>
  <si>
    <t xml:space="preserve">  产粮(油)大县奖励资金收入</t>
  </si>
  <si>
    <t xml:space="preserve">  重点生态功能区转移支付收入</t>
  </si>
  <si>
    <t>　固定数额补助收入</t>
  </si>
  <si>
    <t>　其他一般性转移支付收入</t>
  </si>
  <si>
    <t>一、基本养老保险基金收入</t>
  </si>
  <si>
    <t>三、基本医疗保险基金收入</t>
  </si>
  <si>
    <t>六、城乡居民医疗保险基金收入</t>
  </si>
  <si>
    <t>九、城乡居民基本养老保险基金收入</t>
  </si>
  <si>
    <t>预算数</t>
  </si>
  <si>
    <t>单位：万元</t>
  </si>
  <si>
    <t>金　额</t>
  </si>
  <si>
    <t>六、新型农村合作医疗基金收入</t>
  </si>
  <si>
    <t>七、城镇居民基本医疗保险基金收入</t>
  </si>
  <si>
    <t>八、城乡居民基本养老保险基金收入</t>
  </si>
  <si>
    <t>2015年泾源县地方政府性债务变动情况汇总表</t>
  </si>
  <si>
    <t>泾源县财政局</t>
  </si>
  <si>
    <t>表4</t>
  </si>
  <si>
    <t>表5-1</t>
  </si>
  <si>
    <t>表5-3</t>
  </si>
  <si>
    <t>表6</t>
  </si>
  <si>
    <t>表1-1  2015年泾源县地方一般公共预算收入执行情况表</t>
  </si>
  <si>
    <t>表1-2  2015年泾源县一般公共预算支出执行情况表</t>
  </si>
  <si>
    <t>表1-3  2015年泾源县一般公共预算资金平衡情况表</t>
  </si>
  <si>
    <t>表2  　2015年泾源县政府性基金收支执行及预算平衡表</t>
  </si>
  <si>
    <t>表3    2015年泾源县社会保险基金收支执行及预算平衡表</t>
  </si>
  <si>
    <t>表4    2015年泾源县地方政府性债务变动情况汇总表</t>
  </si>
  <si>
    <t>表5-1  2016年泾源县一般公共预算收入安排表（草案）</t>
  </si>
  <si>
    <t>表5-2  2015年泾源县一般公共预算支出安排表（草案）</t>
  </si>
  <si>
    <t>表5-3  2016年泾源县一般公共预算资金平衡表(草案)</t>
  </si>
  <si>
    <t>表5-4  2016年泾源县一般公共预算支出表（草案）</t>
  </si>
  <si>
    <t>表6    2016年泾源县政府性基金收支安排表(草案)</t>
  </si>
  <si>
    <t>表7    2016年泾源县社会保险基金收支安排表（草案）</t>
  </si>
  <si>
    <t>目　　　录</t>
  </si>
  <si>
    <t>表5-4</t>
  </si>
  <si>
    <t>科目编码</t>
  </si>
  <si>
    <t>项目</t>
  </si>
  <si>
    <t>类</t>
  </si>
  <si>
    <t>款</t>
  </si>
  <si>
    <t>一般公共服务支出</t>
  </si>
  <si>
    <t>01</t>
  </si>
  <si>
    <t>02</t>
  </si>
  <si>
    <t>04</t>
  </si>
  <si>
    <t>06</t>
  </si>
  <si>
    <t>08</t>
  </si>
  <si>
    <t>05</t>
  </si>
  <si>
    <t>03</t>
  </si>
  <si>
    <t>07</t>
  </si>
  <si>
    <t>国防支出</t>
  </si>
  <si>
    <t>公共安全支出</t>
  </si>
  <si>
    <t>教育支出</t>
  </si>
  <si>
    <t>09</t>
  </si>
  <si>
    <t>科学技术支出</t>
  </si>
  <si>
    <t>文化体育与传媒支出</t>
  </si>
  <si>
    <t xml:space="preserve">    广播影视</t>
  </si>
  <si>
    <t xml:space="preserve">    新闻出版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</si>
  <si>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</si>
  <si>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</si>
  <si>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</si>
  <si>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</si>
  <si>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</si>
  <si>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</si>
  <si>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</si>
  <si>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</si>
  <si>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</si>
  <si>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</si>
  <si>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</si>
  <si>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</si>
  <si>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预备费</t>
  </si>
  <si>
    <t>表2</t>
  </si>
  <si>
    <t>一、教育支出</t>
  </si>
  <si>
    <t>八、残疾人保障金收入</t>
  </si>
  <si>
    <t>单位：万元</t>
  </si>
  <si>
    <t>表7</t>
  </si>
  <si>
    <t>2016年泾源县社会保险基金收支安排表（草案）</t>
  </si>
  <si>
    <t>单位：万元</t>
  </si>
  <si>
    <t>预算数</t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</si>
  <si>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年泾源县地方一般公共预算收入执行情况表</t>
    </r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</si>
  <si>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年泾源县一般公共预算支出执行情况表</t>
    </r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</si>
  <si>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年泾源县一般公共预算资金平衡情况表</t>
    </r>
  </si>
  <si>
    <t>上级补助收入</t>
  </si>
  <si>
    <t>上年结余收入</t>
  </si>
  <si>
    <t>调入资金</t>
  </si>
  <si>
    <t xml:space="preserve">债券转贷收入    </t>
  </si>
  <si>
    <r>
      <t>2016</t>
    </r>
    <r>
      <rPr>
        <b/>
        <sz val="18"/>
        <rFont val="宋体"/>
        <family val="0"/>
      </rPr>
      <t>年泾源县政府性基金收支执行及预算平衡表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</si>
  <si>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年泾源县一般公共预算收入安排表（草案）</t>
    </r>
  </si>
  <si>
    <r>
      <t>泾源县201</t>
    </r>
    <r>
      <rPr>
        <sz val="38"/>
        <rFont val="黑体"/>
        <family val="3"/>
      </rPr>
      <t>6</t>
    </r>
    <r>
      <rPr>
        <sz val="38"/>
        <rFont val="黑体"/>
        <family val="3"/>
      </rPr>
      <t>年预算执行情况和201</t>
    </r>
    <r>
      <rPr>
        <sz val="38"/>
        <rFont val="黑体"/>
        <family val="3"/>
      </rPr>
      <t>7</t>
    </r>
    <r>
      <rPr>
        <sz val="38"/>
        <rFont val="黑体"/>
        <family val="3"/>
      </rPr>
      <t>年预算收支安排情况表格（草案）</t>
    </r>
  </si>
  <si>
    <t>二○一六年十月</t>
  </si>
  <si>
    <t>2016年泾源县社会保险基金收支执行及预算平衡表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</si>
  <si>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年泾源县政府性基金收支安排表(草案)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</si>
  <si>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年泾源县一般公共预算资金平衡表(草案)</t>
    </r>
  </si>
  <si>
    <t>表5-2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</si>
  <si>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年泾源县一般公共预算支出安排表（草案）</t>
    </r>
  </si>
  <si>
    <t>支出预算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</si>
  <si>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年一般公共预算支出安排表（草案）</t>
    </r>
  </si>
  <si>
    <t>工资及经费</t>
  </si>
  <si>
    <t>提前下达专项</t>
  </si>
  <si>
    <t>上年结转</t>
  </si>
  <si>
    <t xml:space="preserve">    其他文化体育与传媒支出</t>
  </si>
  <si>
    <t xml:space="preserve">    就业补助</t>
  </si>
  <si>
    <r>
      <t>0</t>
    </r>
    <r>
      <rPr>
        <b/>
        <sz val="12"/>
        <rFont val="宋体"/>
        <family val="0"/>
      </rPr>
      <t>8</t>
    </r>
  </si>
  <si>
    <r>
      <t xml:space="preserve">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抚恤</t>
    </r>
  </si>
  <si>
    <r>
      <t xml:space="preserve">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最低生活保障</t>
    </r>
  </si>
  <si>
    <r>
      <t xml:space="preserve">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食品和药品监督管理事务</t>
    </r>
  </si>
  <si>
    <t xml:space="preserve">    其他医疗卫生与计划生育支出</t>
  </si>
  <si>
    <t>06</t>
  </si>
  <si>
    <r>
      <t xml:space="preserve">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退耕还林</t>
    </r>
  </si>
  <si>
    <r>
      <t>0</t>
    </r>
    <r>
      <rPr>
        <b/>
        <sz val="12"/>
        <rFont val="宋体"/>
        <family val="0"/>
      </rPr>
      <t>6</t>
    </r>
  </si>
  <si>
    <t xml:space="preserve">      土地整理</t>
  </si>
  <si>
    <r>
      <t>0</t>
    </r>
    <r>
      <rPr>
        <b/>
        <sz val="12"/>
        <rFont val="宋体"/>
        <family val="0"/>
      </rPr>
      <t>7</t>
    </r>
  </si>
  <si>
    <r>
      <t xml:space="preserve"> </t>
    </r>
    <r>
      <rPr>
        <b/>
        <sz val="12"/>
        <rFont val="宋体"/>
        <family val="0"/>
      </rPr>
      <t xml:space="preserve">     </t>
    </r>
    <r>
      <rPr>
        <b/>
        <sz val="12"/>
        <rFont val="宋体"/>
        <family val="0"/>
      </rPr>
      <t>农村综合改革</t>
    </r>
  </si>
  <si>
    <r>
      <t>0</t>
    </r>
    <r>
      <rPr>
        <b/>
        <sz val="12"/>
        <rFont val="宋体"/>
        <family val="0"/>
      </rPr>
      <t>8</t>
    </r>
  </si>
  <si>
    <t xml:space="preserve">      普惠金融发展支出</t>
  </si>
  <si>
    <t>　　　其他农林水支出</t>
  </si>
  <si>
    <t>04</t>
  </si>
  <si>
    <t>　　　石油价格对交通运输的补贴</t>
  </si>
  <si>
    <t xml:space="preserve">      粮油事务</t>
  </si>
  <si>
    <t>债务付息支出</t>
  </si>
  <si>
    <t xml:space="preserve">       地方政府一般债务付息支出</t>
  </si>
  <si>
    <t>九、机关事业单位基本养老保险基金收入</t>
  </si>
  <si>
    <t>九、机关事业单位基本养老保险基金支出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</si>
</sst>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* #,##0;* \-#,##0;* &quot;-&quot;;@"/>
    <numFmt numFmtId="179" formatCode="* #,##0.00;* \-#,##0.00;* &quot;-&quot;??;@"/>
    <numFmt numFmtId="180" formatCode="_ * #,##0_ ;_ * \-#,##0_ ;_ * &quot;-&quot;??_ ;_ @_ "/>
    <numFmt numFmtId="181" formatCode="0_ "/>
    <numFmt numFmtId="182" formatCode="0.0_ "/>
    <numFmt numFmtId="183" formatCode="#,##0_ "/>
  </numFmts>
  <fonts count="40">
    <font>
      <sz val="10"/>
      <name val="Arial"/>
      <family val="2"/>
    </font>
    <font>
      <sz val="12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7"/>
      <name val="Small Fonts"/>
      <family val="2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MS Sans Serif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38"/>
      <name val="黑体"/>
      <family val="3"/>
    </font>
    <font>
      <sz val="26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37" fontId="9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0"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10" xfId="53" applyNumberFormat="1" applyFont="1" applyFill="1" applyBorder="1" applyAlignment="1" applyProtection="1">
      <alignment vertical="center" wrapText="1"/>
      <protection/>
    </xf>
    <xf numFmtId="1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8" fillId="0" borderId="0" xfId="54" applyFont="1" applyFill="1" applyAlignment="1">
      <alignment vertical="center" wrapText="1"/>
      <protection/>
    </xf>
    <xf numFmtId="0" fontId="1" fillId="0" borderId="0" xfId="54" applyFont="1" applyFill="1" applyAlignment="1">
      <alignment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vertical="center" wrapText="1"/>
      <protection/>
    </xf>
    <xf numFmtId="43" fontId="3" fillId="0" borderId="10" xfId="72" applyFont="1" applyFill="1" applyBorder="1" applyAlignment="1">
      <alignment horizontal="center" vertical="center" wrapText="1"/>
    </xf>
    <xf numFmtId="180" fontId="1" fillId="0" borderId="10" xfId="72" applyNumberFormat="1" applyFont="1" applyFill="1" applyBorder="1" applyAlignment="1">
      <alignment horizontal="center" vertical="center" wrapText="1"/>
    </xf>
    <xf numFmtId="180" fontId="1" fillId="0" borderId="10" xfId="72" applyNumberFormat="1" applyFont="1" applyFill="1" applyBorder="1" applyAlignment="1">
      <alignment horizontal="center" vertical="center"/>
    </xf>
    <xf numFmtId="180" fontId="1" fillId="0" borderId="10" xfId="72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/>
    </xf>
    <xf numFmtId="180" fontId="3" fillId="0" borderId="10" xfId="72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181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54" applyFont="1" applyFill="1" applyBorder="1" applyAlignment="1">
      <alignment vertical="center" wrapText="1"/>
      <protection/>
    </xf>
    <xf numFmtId="180" fontId="1" fillId="0" borderId="10" xfId="76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54" applyFont="1" applyFill="1" applyBorder="1" applyAlignment="1">
      <alignment horizontal="center" vertical="center" wrapText="1"/>
      <protection/>
    </xf>
    <xf numFmtId="180" fontId="1" fillId="0" borderId="10" xfId="72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0" fontId="1" fillId="0" borderId="11" xfId="72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0" fontId="3" fillId="0" borderId="10" xfId="72" applyNumberFormat="1" applyFont="1" applyFill="1" applyBorder="1" applyAlignment="1">
      <alignment vertical="center"/>
    </xf>
    <xf numFmtId="180" fontId="1" fillId="0" borderId="10" xfId="7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3" fontId="1" fillId="0" borderId="10" xfId="72" applyFont="1" applyFill="1" applyBorder="1" applyAlignment="1">
      <alignment horizontal="center" vertical="center" wrapText="1"/>
    </xf>
    <xf numFmtId="180" fontId="1" fillId="0" borderId="10" xfId="75" applyNumberFormat="1" applyFont="1" applyFill="1" applyBorder="1" applyAlignment="1">
      <alignment vertical="center"/>
    </xf>
    <xf numFmtId="43" fontId="1" fillId="0" borderId="10" xfId="72" applyFont="1" applyFill="1" applyBorder="1" applyAlignment="1">
      <alignment vertical="center"/>
    </xf>
    <xf numFmtId="41" fontId="1" fillId="0" borderId="10" xfId="77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Alignment="1">
      <alignment vertical="center" wrapText="1"/>
    </xf>
    <xf numFmtId="43" fontId="3" fillId="0" borderId="10" xfId="72" applyFont="1" applyFill="1" applyBorder="1" applyAlignment="1">
      <alignment vertical="center"/>
    </xf>
    <xf numFmtId="180" fontId="3" fillId="0" borderId="10" xfId="7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3" fontId="3" fillId="0" borderId="10" xfId="8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80" fontId="3" fillId="0" borderId="10" xfId="72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3" fillId="0" borderId="10" xfId="54" applyFont="1" applyFill="1" applyBorder="1" applyAlignment="1">
      <alignment vertical="center" wrapText="1"/>
      <protection/>
    </xf>
    <xf numFmtId="180" fontId="3" fillId="0" borderId="10" xfId="72" applyNumberFormat="1" applyFont="1" applyFill="1" applyBorder="1" applyAlignment="1" applyProtection="1">
      <alignment vertical="center"/>
      <protection/>
    </xf>
    <xf numFmtId="0" fontId="1" fillId="0" borderId="0" xfId="48" applyFill="1">
      <alignment vertical="center"/>
      <protection/>
    </xf>
    <xf numFmtId="0" fontId="31" fillId="0" borderId="0" xfId="48" applyFont="1" applyFill="1">
      <alignment vertical="center"/>
      <protection/>
    </xf>
    <xf numFmtId="0" fontId="1" fillId="0" borderId="10" xfId="48" applyFont="1" applyFill="1" applyBorder="1" applyAlignment="1">
      <alignment horizontal="center" vertical="center"/>
      <protection/>
    </xf>
    <xf numFmtId="0" fontId="32" fillId="0" borderId="0" xfId="48" applyFont="1" applyFill="1">
      <alignment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 wrapText="1"/>
      <protection locked="0"/>
    </xf>
    <xf numFmtId="180" fontId="1" fillId="0" borderId="10" xfId="74" applyNumberFormat="1" applyFont="1" applyFill="1" applyBorder="1" applyAlignment="1" applyProtection="1">
      <alignment horizontal="right" vertical="center"/>
      <protection/>
    </xf>
    <xf numFmtId="180" fontId="1" fillId="0" borderId="10" xfId="78" applyNumberFormat="1" applyFont="1" applyFill="1" applyBorder="1" applyAlignment="1">
      <alignment horizontal="center" vertical="center" wrapText="1"/>
    </xf>
    <xf numFmtId="180" fontId="3" fillId="0" borderId="10" xfId="82" applyNumberFormat="1" applyFont="1" applyFill="1" applyBorder="1" applyAlignment="1">
      <alignment horizontal="center" vertical="center" wrapText="1"/>
    </xf>
    <xf numFmtId="43" fontId="3" fillId="0" borderId="10" xfId="81" applyFont="1" applyFill="1" applyBorder="1" applyAlignment="1">
      <alignment horizontal="center" vertical="center"/>
    </xf>
    <xf numFmtId="180" fontId="3" fillId="0" borderId="10" xfId="81" applyNumberFormat="1" applyFont="1" applyFill="1" applyBorder="1" applyAlignment="1">
      <alignment vertical="center"/>
    </xf>
    <xf numFmtId="43" fontId="32" fillId="0" borderId="0" xfId="81" applyFont="1" applyFill="1" applyAlignment="1">
      <alignment vertical="center"/>
    </xf>
    <xf numFmtId="180" fontId="3" fillId="0" borderId="16" xfId="81" applyNumberFormat="1" applyFont="1" applyFill="1" applyBorder="1" applyAlignment="1">
      <alignment vertical="center"/>
    </xf>
    <xf numFmtId="180" fontId="1" fillId="0" borderId="10" xfId="81" applyNumberFormat="1" applyFont="1" applyFill="1" applyBorder="1" applyAlignment="1">
      <alignment vertical="center"/>
    </xf>
    <xf numFmtId="180" fontId="1" fillId="0" borderId="10" xfId="77" applyNumberFormat="1" applyFont="1" applyFill="1" applyBorder="1" applyAlignment="1">
      <alignment vertical="center"/>
    </xf>
    <xf numFmtId="180" fontId="1" fillId="0" borderId="10" xfId="74" applyNumberFormat="1" applyFont="1" applyFill="1" applyBorder="1" applyAlignment="1">
      <alignment vertical="center"/>
    </xf>
    <xf numFmtId="180" fontId="1" fillId="0" borderId="10" xfId="79" applyNumberFormat="1" applyFont="1" applyFill="1" applyBorder="1" applyAlignment="1">
      <alignment horizontal="center" vertical="center" wrapText="1"/>
    </xf>
    <xf numFmtId="180" fontId="1" fillId="0" borderId="10" xfId="79" applyNumberFormat="1" applyFont="1" applyFill="1" applyBorder="1" applyAlignment="1">
      <alignment vertical="center"/>
    </xf>
    <xf numFmtId="180" fontId="1" fillId="0" borderId="11" xfId="79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10" xfId="51" applyNumberFormat="1" applyFont="1" applyFill="1" applyBorder="1" applyAlignment="1" applyProtection="1">
      <alignment vertical="center" indent="2"/>
      <protection/>
    </xf>
    <xf numFmtId="0" fontId="1" fillId="0" borderId="15" xfId="51" applyNumberFormat="1" applyFont="1" applyFill="1" applyBorder="1" applyAlignment="1" applyProtection="1">
      <alignment horizontal="left" vertical="center" indent="2"/>
      <protection/>
    </xf>
    <xf numFmtId="0" fontId="3" fillId="0" borderId="10" xfId="52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49" applyFont="1" applyFill="1" applyAlignment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80" fontId="1" fillId="0" borderId="10" xfId="72" applyNumberFormat="1" applyFont="1" applyFill="1" applyBorder="1" applyAlignment="1">
      <alignment horizontal="center" vertical="center" wrapText="1"/>
    </xf>
    <xf numFmtId="180" fontId="3" fillId="0" borderId="10" xfId="72" applyNumberFormat="1" applyFont="1" applyFill="1" applyBorder="1" applyAlignment="1">
      <alignment horizontal="center" vertical="center" wrapText="1"/>
    </xf>
    <xf numFmtId="0" fontId="28" fillId="0" borderId="0" xfId="54" applyFont="1" applyFill="1" applyAlignment="1">
      <alignment vertical="center" wrapText="1"/>
      <protection/>
    </xf>
    <xf numFmtId="0" fontId="28" fillId="0" borderId="0" xfId="54" applyFont="1" applyFill="1" applyAlignment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36" fillId="0" borderId="0" xfId="0" applyFont="1" applyAlignment="1">
      <alignment horizontal="center"/>
    </xf>
    <xf numFmtId="0" fontId="1" fillId="0" borderId="0" xfId="48" applyFont="1" applyFill="1">
      <alignment vertical="center"/>
      <protection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7" fillId="0" borderId="0" xfId="0" applyFont="1" applyAlignment="1">
      <alignment horizontal="center"/>
    </xf>
    <xf numFmtId="0" fontId="1" fillId="0" borderId="13" xfId="0" applyFont="1" applyFill="1" applyBorder="1" applyAlignment="1">
      <alignment horizontal="right" vertical="center" wrapText="1"/>
    </xf>
    <xf numFmtId="0" fontId="28" fillId="0" borderId="0" xfId="55" applyFont="1" applyFill="1" applyAlignment="1">
      <alignment vertical="center"/>
      <protection/>
    </xf>
    <xf numFmtId="0" fontId="38" fillId="0" borderId="0" xfId="55" applyFont="1" applyFill="1" applyAlignment="1">
      <alignment horizontal="center" vertical="center"/>
      <protection/>
    </xf>
    <xf numFmtId="0" fontId="1" fillId="0" borderId="0" xfId="49" applyFont="1" applyFill="1" applyAlignment="1">
      <alignment vertical="center"/>
      <protection/>
    </xf>
    <xf numFmtId="0" fontId="1" fillId="0" borderId="0" xfId="49" applyFont="1" applyFill="1" applyBorder="1" applyAlignment="1">
      <alignment vertical="center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1" fillId="0" borderId="0" xfId="49" applyFont="1" applyFill="1" applyAlignment="1">
      <alignment horizontal="center" vertical="center" wrapText="1"/>
      <protection/>
    </xf>
    <xf numFmtId="0" fontId="1" fillId="0" borderId="10" xfId="49" applyFont="1" applyFill="1" applyBorder="1" applyAlignment="1">
      <alignment vertical="center" wrapText="1"/>
      <protection/>
    </xf>
    <xf numFmtId="180" fontId="1" fillId="0" borderId="10" xfId="72" applyNumberFormat="1" applyFont="1" applyFill="1" applyBorder="1" applyAlignment="1">
      <alignment horizontal="center" vertical="center" wrapText="1"/>
    </xf>
    <xf numFmtId="43" fontId="1" fillId="0" borderId="10" xfId="72" applyFont="1" applyFill="1" applyBorder="1" applyAlignment="1">
      <alignment horizontal="center" vertical="center" wrapText="1"/>
    </xf>
    <xf numFmtId="0" fontId="1" fillId="0" borderId="12" xfId="49" applyFont="1" applyFill="1" applyBorder="1" applyAlignment="1">
      <alignment vertical="center" wrapText="1"/>
      <protection/>
    </xf>
    <xf numFmtId="180" fontId="1" fillId="0" borderId="12" xfId="72" applyNumberFormat="1" applyFont="1" applyFill="1" applyBorder="1" applyAlignment="1">
      <alignment horizontal="center" vertical="center" wrapText="1"/>
    </xf>
    <xf numFmtId="0" fontId="1" fillId="0" borderId="17" xfId="49" applyFont="1" applyFill="1" applyBorder="1" applyAlignment="1">
      <alignment vertical="center" wrapText="1"/>
      <protection/>
    </xf>
    <xf numFmtId="0" fontId="1" fillId="0" borderId="15" xfId="49" applyFont="1" applyFill="1" applyBorder="1" applyAlignment="1">
      <alignment vertical="center" wrapText="1"/>
      <protection/>
    </xf>
    <xf numFmtId="3" fontId="1" fillId="0" borderId="10" xfId="49" applyNumberFormat="1" applyFont="1" applyFill="1" applyBorder="1" applyAlignment="1" applyProtection="1">
      <alignment vertical="center" wrapText="1"/>
      <protection/>
    </xf>
    <xf numFmtId="3" fontId="1" fillId="0" borderId="15" xfId="49" applyNumberFormat="1" applyFont="1" applyFill="1" applyBorder="1" applyAlignment="1" applyProtection="1">
      <alignment vertical="center" wrapText="1"/>
      <protection/>
    </xf>
    <xf numFmtId="0" fontId="3" fillId="0" borderId="15" xfId="49" applyFont="1" applyFill="1" applyBorder="1" applyAlignment="1">
      <alignment horizontal="center" vertical="center" wrapText="1"/>
      <protection/>
    </xf>
    <xf numFmtId="0" fontId="3" fillId="0" borderId="0" xfId="49" applyFont="1" applyFill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80" fontId="3" fillId="0" borderId="10" xfId="72" applyNumberFormat="1" applyFont="1" applyFill="1" applyBorder="1" applyAlignment="1" applyProtection="1">
      <alignment horizontal="center" vertical="center" wrapText="1"/>
      <protection/>
    </xf>
    <xf numFmtId="180" fontId="3" fillId="0" borderId="10" xfId="72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0" xfId="0" applyNumberFormat="1" applyFont="1" applyFill="1" applyBorder="1" applyAlignment="1" applyProtection="1">
      <alignment vertical="center" wrapText="1"/>
      <protection locked="0"/>
    </xf>
    <xf numFmtId="180" fontId="3" fillId="0" borderId="10" xfId="7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43" fontId="1" fillId="0" borderId="0" xfId="72" applyFont="1" applyFill="1" applyAlignment="1">
      <alignment vertical="center" wrapText="1"/>
    </xf>
    <xf numFmtId="0" fontId="1" fillId="0" borderId="0" xfId="54" applyFont="1" applyFill="1" applyAlignment="1">
      <alignment vertical="center" wrapText="1"/>
      <protection/>
    </xf>
    <xf numFmtId="43" fontId="1" fillId="0" borderId="0" xfId="72" applyFont="1" applyFill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181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/>
    </xf>
    <xf numFmtId="0" fontId="1" fillId="0" borderId="10" xfId="53" applyNumberFormat="1" applyFont="1" applyFill="1" applyBorder="1" applyAlignment="1" applyProtection="1">
      <alignment vertical="center" wrapText="1"/>
      <protection/>
    </xf>
    <xf numFmtId="0" fontId="1" fillId="0" borderId="0" xfId="55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1" fillId="0" borderId="0" xfId="55" applyFont="1" applyFill="1" applyAlignment="1">
      <alignment vertical="center"/>
      <protection/>
    </xf>
    <xf numFmtId="0" fontId="37" fillId="0" borderId="0" xfId="55" applyFont="1" applyFill="1" applyAlignment="1">
      <alignment horizontal="center" vertical="center"/>
      <protection/>
    </xf>
    <xf numFmtId="0" fontId="3" fillId="0" borderId="10" xfId="50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vertical="center"/>
      <protection/>
    </xf>
    <xf numFmtId="0" fontId="3" fillId="0" borderId="10" xfId="55" applyFont="1" applyFill="1" applyBorder="1" applyAlignment="1" quotePrefix="1">
      <alignment horizontal="center" vertical="center"/>
      <protection/>
    </xf>
    <xf numFmtId="181" fontId="3" fillId="0" borderId="10" xfId="55" applyNumberFormat="1" applyFont="1" applyFill="1" applyBorder="1" applyAlignment="1" applyProtection="1">
      <alignment horizontal="left" vertical="center"/>
      <protection locked="0"/>
    </xf>
    <xf numFmtId="180" fontId="1" fillId="0" borderId="10" xfId="72" applyNumberFormat="1" applyFont="1" applyFill="1" applyBorder="1" applyAlignment="1">
      <alignment vertical="center"/>
    </xf>
    <xf numFmtId="0" fontId="1" fillId="0" borderId="10" xfId="55" applyFont="1" applyFill="1" applyBorder="1" applyAlignment="1">
      <alignment vertical="center"/>
      <protection/>
    </xf>
    <xf numFmtId="182" fontId="3" fillId="0" borderId="10" xfId="55" applyNumberFormat="1" applyFont="1" applyFill="1" applyBorder="1" applyAlignment="1" applyProtection="1">
      <alignment horizontal="left" vertical="center"/>
      <protection locked="0"/>
    </xf>
    <xf numFmtId="0" fontId="3" fillId="0" borderId="0" xfId="55" applyFont="1" applyFill="1" applyAlignment="1">
      <alignment vertical="center"/>
      <protection/>
    </xf>
    <xf numFmtId="49" fontId="3" fillId="0" borderId="10" xfId="55" applyNumberFormat="1" applyFont="1" applyFill="1" applyBorder="1" applyAlignment="1">
      <alignment horizontal="center" vertical="center"/>
      <protection/>
    </xf>
    <xf numFmtId="43" fontId="1" fillId="0" borderId="10" xfId="72" applyFont="1" applyFill="1" applyBorder="1" applyAlignment="1">
      <alignment vertical="center"/>
    </xf>
    <xf numFmtId="180" fontId="1" fillId="24" borderId="10" xfId="72" applyNumberFormat="1" applyFont="1" applyFill="1" applyBorder="1" applyAlignment="1">
      <alignment horizontal="center" vertical="center" wrapText="1"/>
    </xf>
    <xf numFmtId="180" fontId="1" fillId="25" borderId="10" xfId="72" applyNumberFormat="1" applyFont="1" applyFill="1" applyBorder="1" applyAlignment="1">
      <alignment horizontal="center" vertical="center" wrapText="1"/>
    </xf>
    <xf numFmtId="183" fontId="1" fillId="0" borderId="10" xfId="72" applyNumberFormat="1" applyFont="1" applyFill="1" applyBorder="1" applyAlignment="1">
      <alignment horizontal="center" vertical="center" wrapText="1"/>
    </xf>
    <xf numFmtId="183" fontId="1" fillId="0" borderId="10" xfId="72" applyNumberFormat="1" applyFont="1" applyFill="1" applyBorder="1" applyAlignment="1">
      <alignment horizontal="right" vertical="center" wrapText="1"/>
    </xf>
    <xf numFmtId="180" fontId="1" fillId="0" borderId="10" xfId="72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9" fillId="26" borderId="0" xfId="49" applyFont="1" applyFill="1" applyAlignment="1">
      <alignment horizontal="center" vertical="center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 applyProtection="1">
      <alignment horizontal="center" vertical="center" wrapText="1"/>
      <protection/>
    </xf>
    <xf numFmtId="0" fontId="3" fillId="0" borderId="11" xfId="48" applyNumberFormat="1" applyFont="1" applyFill="1" applyBorder="1" applyAlignment="1" applyProtection="1">
      <alignment horizontal="center" vertical="center" wrapText="1"/>
      <protection/>
    </xf>
    <xf numFmtId="0" fontId="29" fillId="0" borderId="0" xfId="48" applyFont="1" applyFill="1" applyAlignment="1">
      <alignment horizontal="center" vertical="center"/>
      <protection/>
    </xf>
    <xf numFmtId="0" fontId="29" fillId="0" borderId="0" xfId="48" applyFont="1" applyFill="1" applyAlignment="1">
      <alignment horizontal="center" vertical="center"/>
      <protection/>
    </xf>
    <xf numFmtId="0" fontId="1" fillId="0" borderId="13" xfId="48" applyFont="1" applyFill="1" applyBorder="1" applyAlignment="1">
      <alignment horizontal="center" vertical="center"/>
      <protection/>
    </xf>
    <xf numFmtId="0" fontId="3" fillId="0" borderId="16" xfId="48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horizontal="center" vertical="center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3" fillId="0" borderId="14" xfId="48" applyFont="1" applyFill="1" applyBorder="1" applyAlignment="1">
      <alignment horizontal="center" vertical="center" wrapText="1"/>
      <protection/>
    </xf>
    <xf numFmtId="0" fontId="3" fillId="0" borderId="12" xfId="48" applyFont="1" applyFill="1" applyBorder="1" applyAlignment="1">
      <alignment horizontal="center" vertical="center" wrapText="1"/>
      <protection/>
    </xf>
    <xf numFmtId="0" fontId="3" fillId="0" borderId="16" xfId="48" applyNumberFormat="1" applyFont="1" applyFill="1" applyBorder="1" applyAlignment="1" applyProtection="1">
      <alignment horizontal="center" vertical="center" wrapText="1"/>
      <protection/>
    </xf>
    <xf numFmtId="0" fontId="3" fillId="0" borderId="21" xfId="48" applyNumberFormat="1" applyFont="1" applyFill="1" applyBorder="1" applyAlignment="1" applyProtection="1">
      <alignment horizontal="center" vertical="center" wrapText="1"/>
      <protection/>
    </xf>
    <xf numFmtId="0" fontId="1" fillId="0" borderId="0" xfId="54" applyFont="1" applyFill="1" applyAlignment="1">
      <alignment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29" fillId="0" borderId="0" xfId="54" applyFont="1" applyFill="1" applyAlignment="1">
      <alignment horizontal="center" vertical="center" wrapText="1"/>
      <protection/>
    </xf>
    <xf numFmtId="0" fontId="29" fillId="0" borderId="0" xfId="55" applyFont="1" applyFill="1" applyAlignment="1">
      <alignment horizontal="center" vertical="center"/>
      <protection/>
    </xf>
    <xf numFmtId="0" fontId="1" fillId="26" borderId="11" xfId="55" applyFont="1" applyFill="1" applyBorder="1" applyAlignment="1">
      <alignment horizontal="center" vertical="center"/>
      <protection/>
    </xf>
    <xf numFmtId="0" fontId="1" fillId="26" borderId="12" xfId="55" applyFont="1" applyFill="1" applyBorder="1" applyAlignment="1">
      <alignment horizontal="center" vertical="center"/>
      <protection/>
    </xf>
    <xf numFmtId="0" fontId="3" fillId="0" borderId="15" xfId="50" applyNumberFormat="1" applyFont="1" applyFill="1" applyBorder="1" applyAlignment="1" applyProtection="1">
      <alignment horizontal="center" vertical="center" wrapText="1"/>
      <protection/>
    </xf>
    <xf numFmtId="0" fontId="3" fillId="0" borderId="20" xfId="50" applyNumberFormat="1" applyFont="1" applyFill="1" applyBorder="1" applyAlignment="1" applyProtection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29" fillId="0" borderId="0" xfId="49" applyFont="1" applyFill="1" applyAlignment="1">
      <alignment horizontal="center" vertical="center"/>
      <protection/>
    </xf>
  </cellXfs>
  <cellStyles count="8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no dec" xfId="34"/>
    <cellStyle name="Normal_APR" xfId="35"/>
    <cellStyle name="Percent" xfId="36"/>
    <cellStyle name="百分比 2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差_市本级2015年地方财政预算表" xfId="44"/>
    <cellStyle name="常规 2" xfId="45"/>
    <cellStyle name="常规 3" xfId="46"/>
    <cellStyle name="常规 4" xfId="47"/>
    <cellStyle name="常规_2014年底各县区政府债务汇总" xfId="48"/>
    <cellStyle name="常规_2015市本级预算总表.人大稿" xfId="49"/>
    <cellStyle name="常规_Book1" xfId="50"/>
    <cellStyle name="常规_表1-3_3" xfId="51"/>
    <cellStyle name="常规_表1-3_4" xfId="52"/>
    <cellStyle name="常规_录入表" xfId="53"/>
    <cellStyle name="常规_全市2009年和2010年全市财政收支汇总表" xfId="54"/>
    <cellStyle name="常规_市本级2015年地方财政预算表" xfId="55"/>
    <cellStyle name="Hyperlink" xfId="56"/>
    <cellStyle name="好" xfId="57"/>
    <cellStyle name="好_市本级2015年地方财政预算表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普通_97-917" xfId="67"/>
    <cellStyle name="千分位[0]_laroux" xfId="68"/>
    <cellStyle name="千分位_97-917" xfId="69"/>
    <cellStyle name="千位[0]_1" xfId="70"/>
    <cellStyle name="千位_1" xfId="71"/>
    <cellStyle name="Comma" xfId="72"/>
    <cellStyle name="Comma [0]" xfId="73"/>
    <cellStyle name="千位分隔[0]_表1-1" xfId="74"/>
    <cellStyle name="千位分隔_表1-1_1" xfId="75"/>
    <cellStyle name="千位分隔_表1-1_10" xfId="76"/>
    <cellStyle name="千位分隔_表1-1_11" xfId="77"/>
    <cellStyle name="千位分隔_表1-2_5" xfId="78"/>
    <cellStyle name="千位分隔_表1-2_6" xfId="79"/>
    <cellStyle name="千位分隔_表3-1" xfId="80"/>
    <cellStyle name="千位分隔_表5" xfId="81"/>
    <cellStyle name="千位分隔_表6-3_10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9579;&#27704;&#21018;&#30340;&#25991;&#20214;\&#39044;&#31639;\&#39044;&#31639;&#20869;\2006\&#20154;&#22823;&#25253;&#21578;\&#22266;&#21407;&#24066;&#24066;&#32423;&#36130;&#25919;&#36716;&#25442;&#39044;&#31639;&#25968;&#25454;&#38468;&#20214;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  <sheetDataSet>
      <sheetData sheetId="0">
        <row r="2">
          <cell r="B2" t="str">
            <v>北京市</v>
          </cell>
        </row>
        <row r="3">
          <cell r="B3" t="str">
            <v>天津市</v>
          </cell>
        </row>
        <row r="4">
          <cell r="B4" t="str">
            <v>河北省</v>
          </cell>
        </row>
        <row r="5">
          <cell r="B5" t="str">
            <v>山西省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20"/>
  <sheetViews>
    <sheetView zoomScale="75" zoomScaleNormal="75" zoomScaleSheetLayoutView="100" zoomScalePageLayoutView="0" workbookViewId="0" topLeftCell="A1">
      <selection activeCell="A8" sqref="A8"/>
    </sheetView>
  </sheetViews>
  <sheetFormatPr defaultColWidth="9.140625" defaultRowHeight="14.25"/>
  <cols>
    <col min="1" max="1" width="137.28125" style="0" customWidth="1"/>
  </cols>
  <sheetData>
    <row r="8" ht="123.75" customHeight="1">
      <c r="A8" s="129" t="s">
        <v>409</v>
      </c>
    </row>
    <row r="19" ht="32.25">
      <c r="A19" s="97" t="s">
        <v>339</v>
      </c>
    </row>
    <row r="20" ht="32.25">
      <c r="A20" s="130" t="s">
        <v>410</v>
      </c>
    </row>
  </sheetData>
  <sheetProtection/>
  <printOptions horizontalCentered="1"/>
  <pageMargins left="0.3145833333333333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6"/>
  <sheetViews>
    <sheetView showGridLines="0" showZeros="0" zoomScale="75" zoomScaleNormal="75" zoomScalePageLayoutView="0" workbookViewId="0" topLeftCell="A1">
      <pane ySplit="4" topLeftCell="A17" activePane="bottomLeft" state="frozen"/>
      <selection pane="topLeft" activeCell="A1" sqref="A1"/>
      <selection pane="bottomLeft" activeCell="B26" sqref="B26"/>
    </sheetView>
  </sheetViews>
  <sheetFormatPr defaultColWidth="9.00390625" defaultRowHeight="14.25"/>
  <cols>
    <col min="1" max="1" width="55.00390625" style="132" customWidth="1"/>
    <col min="2" max="2" width="25.8515625" style="131" customWidth="1"/>
    <col min="3" max="3" width="25.00390625" style="132" customWidth="1"/>
    <col min="4" max="16384" width="9.00390625" style="132" customWidth="1"/>
  </cols>
  <sheetData>
    <row r="1" ht="18" customHeight="1">
      <c r="A1" s="17" t="s">
        <v>414</v>
      </c>
    </row>
    <row r="2" spans="1:2" s="17" customFormat="1" ht="55.5" customHeight="1">
      <c r="A2" s="190" t="s">
        <v>415</v>
      </c>
      <c r="B2" s="190"/>
    </row>
    <row r="3" ht="33" customHeight="1">
      <c r="B3" s="133" t="s">
        <v>395</v>
      </c>
    </row>
    <row r="4" spans="1:2" ht="27.75" customHeight="1">
      <c r="A4" s="37" t="s">
        <v>60</v>
      </c>
      <c r="B4" s="21" t="s">
        <v>416</v>
      </c>
    </row>
    <row r="5" spans="1:2" ht="27.75" customHeight="1">
      <c r="A5" s="134" t="s">
        <v>33</v>
      </c>
      <c r="B5" s="111">
        <v>9561</v>
      </c>
    </row>
    <row r="6" spans="1:2" ht="27.75" customHeight="1">
      <c r="A6" s="134" t="s">
        <v>192</v>
      </c>
      <c r="B6" s="111"/>
    </row>
    <row r="7" spans="1:2" ht="27.75" customHeight="1">
      <c r="A7" s="134" t="s">
        <v>34</v>
      </c>
      <c r="B7" s="111"/>
    </row>
    <row r="8" spans="1:2" ht="27.75" customHeight="1">
      <c r="A8" s="134" t="s">
        <v>35</v>
      </c>
      <c r="B8" s="111">
        <v>3904</v>
      </c>
    </row>
    <row r="9" spans="1:2" ht="27.75" customHeight="1">
      <c r="A9" s="134" t="s">
        <v>36</v>
      </c>
      <c r="B9" s="111">
        <v>13825</v>
      </c>
    </row>
    <row r="10" spans="1:2" ht="27.75" customHeight="1">
      <c r="A10" s="134" t="s">
        <v>37</v>
      </c>
      <c r="B10" s="111">
        <v>220</v>
      </c>
    </row>
    <row r="11" spans="1:2" ht="27.75" customHeight="1">
      <c r="A11" s="134" t="s">
        <v>38</v>
      </c>
      <c r="B11" s="111">
        <v>1005</v>
      </c>
    </row>
    <row r="12" spans="1:2" ht="27.75" customHeight="1">
      <c r="A12" s="134" t="s">
        <v>39</v>
      </c>
      <c r="B12" s="111">
        <v>15289</v>
      </c>
    </row>
    <row r="13" spans="1:2" ht="27.75" customHeight="1">
      <c r="A13" s="134" t="s">
        <v>40</v>
      </c>
      <c r="B13" s="111">
        <v>8164</v>
      </c>
    </row>
    <row r="14" spans="1:2" ht="27.75" customHeight="1">
      <c r="A14" s="134" t="s">
        <v>41</v>
      </c>
      <c r="B14" s="111">
        <v>469</v>
      </c>
    </row>
    <row r="15" spans="1:2" ht="27.75" customHeight="1">
      <c r="A15" s="134" t="s">
        <v>42</v>
      </c>
      <c r="B15" s="111">
        <v>5464</v>
      </c>
    </row>
    <row r="16" spans="1:2" ht="27.75" customHeight="1">
      <c r="A16" s="134" t="s">
        <v>43</v>
      </c>
      <c r="B16" s="111">
        <v>6369</v>
      </c>
    </row>
    <row r="17" spans="1:2" ht="27.75" customHeight="1">
      <c r="A17" s="134" t="s">
        <v>44</v>
      </c>
      <c r="B17" s="111">
        <v>580</v>
      </c>
    </row>
    <row r="18" spans="1:2" ht="27.75" customHeight="1">
      <c r="A18" s="135" t="s">
        <v>193</v>
      </c>
      <c r="B18" s="111">
        <v>110</v>
      </c>
    </row>
    <row r="19" spans="1:2" ht="27.75" customHeight="1">
      <c r="A19" s="135" t="s">
        <v>46</v>
      </c>
      <c r="B19" s="111">
        <v>799</v>
      </c>
    </row>
    <row r="20" spans="1:2" ht="27.75" customHeight="1">
      <c r="A20" s="136" t="s">
        <v>47</v>
      </c>
      <c r="B20" s="111"/>
    </row>
    <row r="21" spans="1:2" ht="27.75" customHeight="1">
      <c r="A21" s="136" t="s">
        <v>194</v>
      </c>
      <c r="B21" s="111"/>
    </row>
    <row r="22" spans="1:2" ht="27.75" customHeight="1">
      <c r="A22" s="135" t="s">
        <v>48</v>
      </c>
      <c r="B22" s="111">
        <v>579</v>
      </c>
    </row>
    <row r="23" spans="1:2" ht="27.75" customHeight="1">
      <c r="A23" s="135" t="s">
        <v>49</v>
      </c>
      <c r="B23" s="111">
        <v>2877</v>
      </c>
    </row>
    <row r="24" spans="1:2" ht="27.75" customHeight="1">
      <c r="A24" s="135" t="s">
        <v>50</v>
      </c>
      <c r="B24" s="111">
        <v>53</v>
      </c>
    </row>
    <row r="25" spans="1:2" ht="27.75" customHeight="1">
      <c r="A25" s="136" t="s">
        <v>51</v>
      </c>
      <c r="B25" s="111">
        <v>800</v>
      </c>
    </row>
    <row r="26" spans="1:2" ht="27.75" customHeight="1">
      <c r="A26" s="135" t="s">
        <v>52</v>
      </c>
      <c r="B26" s="111">
        <v>905</v>
      </c>
    </row>
    <row r="27" spans="1:2" ht="27.75" customHeight="1">
      <c r="A27" s="134" t="s">
        <v>53</v>
      </c>
      <c r="B27" s="111"/>
    </row>
    <row r="28" spans="1:2" ht="27.75" customHeight="1">
      <c r="A28" s="137"/>
      <c r="B28" s="111"/>
    </row>
    <row r="29" spans="1:3" s="20" customFormat="1" ht="27.75" customHeight="1">
      <c r="A29" s="19" t="s">
        <v>54</v>
      </c>
      <c r="B29" s="27">
        <f>SUM(B5:B28)</f>
        <v>70973</v>
      </c>
      <c r="C29" s="132"/>
    </row>
    <row r="30" spans="1:2" s="20" customFormat="1" ht="24" customHeight="1">
      <c r="A30" s="132"/>
      <c r="B30" s="131"/>
    </row>
    <row r="31" ht="24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spans="1:2" s="20" customFormat="1" ht="19.5" customHeight="1">
      <c r="A106" s="132"/>
      <c r="B106" s="131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</sheetData>
  <sheetProtection/>
  <mergeCells count="1">
    <mergeCell ref="A2:B2"/>
  </mergeCells>
  <printOptions horizontalCentered="1"/>
  <pageMargins left="0" right="0" top="0.4722222222222222" bottom="0.5111111111111111" header="0.3541666666666667" footer="0.5506944444444445"/>
  <pageSetup firstPageNumber="11" useFirstPageNumber="1" horizontalDpi="600" verticalDpi="600" orientation="portrait" paperSize="9" scale="90" r:id="rId1"/>
  <headerFooter alignWithMargins="0">
    <oddFooter>&amp;C&amp;"Arial"&amp;10第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7"/>
  <sheetViews>
    <sheetView showGridLines="0" showZeros="0" tabSelected="1" zoomScale="75" zoomScaleNormal="75" zoomScalePageLayoutView="0" workbookViewId="0" topLeftCell="A1">
      <pane xSplit="1" ySplit="5" topLeftCell="B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1" sqref="C31"/>
    </sheetView>
  </sheetViews>
  <sheetFormatPr defaultColWidth="9.00390625" defaultRowHeight="14.25"/>
  <cols>
    <col min="1" max="1" width="50.140625" style="8" customWidth="1"/>
    <col min="2" max="2" width="18.57421875" style="8" customWidth="1"/>
    <col min="3" max="3" width="28.7109375" style="8" customWidth="1"/>
    <col min="4" max="4" width="18.140625" style="8" customWidth="1"/>
    <col min="5" max="16384" width="9.00390625" style="8" customWidth="1"/>
  </cols>
  <sheetData>
    <row r="1" spans="1:2" ht="18" customHeight="1">
      <c r="A1" s="99" t="s">
        <v>342</v>
      </c>
      <c r="B1" s="3"/>
    </row>
    <row r="2" spans="1:4" s="3" customFormat="1" ht="22.5" customHeight="1">
      <c r="A2" s="159" t="s">
        <v>413</v>
      </c>
      <c r="B2" s="159"/>
      <c r="C2" s="159"/>
      <c r="D2" s="159"/>
    </row>
    <row r="3" spans="1:4" ht="33.75" customHeight="1">
      <c r="A3" s="3"/>
      <c r="B3" s="3"/>
      <c r="D3" s="96" t="s">
        <v>1</v>
      </c>
    </row>
    <row r="4" spans="1:4" s="5" customFormat="1" ht="23.25" customHeight="1">
      <c r="A4" s="168" t="s">
        <v>195</v>
      </c>
      <c r="B4" s="169"/>
      <c r="C4" s="158" t="s">
        <v>196</v>
      </c>
      <c r="D4" s="158"/>
    </row>
    <row r="5" spans="1:4" s="5" customFormat="1" ht="23.25" customHeight="1">
      <c r="A5" s="4" t="s">
        <v>2</v>
      </c>
      <c r="B5" s="88" t="s">
        <v>334</v>
      </c>
      <c r="C5" s="36" t="s">
        <v>58</v>
      </c>
      <c r="D5" s="88" t="s">
        <v>334</v>
      </c>
    </row>
    <row r="6" spans="1:4" s="5" customFormat="1" ht="23.25" customHeight="1">
      <c r="A6" s="16" t="s">
        <v>61</v>
      </c>
      <c r="B6" s="27">
        <v>15800</v>
      </c>
      <c r="C6" s="16" t="s">
        <v>62</v>
      </c>
      <c r="D6" s="27">
        <v>72321</v>
      </c>
    </row>
    <row r="7" spans="1:4" s="5" customFormat="1" ht="23.25" customHeight="1">
      <c r="A7" s="125" t="s">
        <v>403</v>
      </c>
      <c r="B7" s="27">
        <f>SUM(B8,B13,B30)</f>
        <v>55173</v>
      </c>
      <c r="C7" s="57" t="s">
        <v>65</v>
      </c>
      <c r="D7" s="27">
        <f>SUM(D8:D9)</f>
        <v>0</v>
      </c>
    </row>
    <row r="8" spans="1:4" ht="23.25" customHeight="1">
      <c r="A8" s="57" t="s">
        <v>66</v>
      </c>
      <c r="B8" s="27">
        <f>SUM(B9:B12)</f>
        <v>152</v>
      </c>
      <c r="C8" s="10" t="s">
        <v>67</v>
      </c>
      <c r="D8" s="22"/>
    </row>
    <row r="9" spans="1:4" ht="23.25" customHeight="1">
      <c r="A9" s="11" t="s">
        <v>68</v>
      </c>
      <c r="B9" s="89">
        <v>31</v>
      </c>
      <c r="C9" s="11" t="s">
        <v>69</v>
      </c>
      <c r="D9" s="22"/>
    </row>
    <row r="10" spans="1:4" ht="23.25" customHeight="1">
      <c r="A10" s="11" t="s">
        <v>70</v>
      </c>
      <c r="B10" s="89">
        <v>29</v>
      </c>
      <c r="C10" s="16" t="s">
        <v>197</v>
      </c>
      <c r="D10" s="22"/>
    </row>
    <row r="11" spans="1:4" ht="23.25" customHeight="1">
      <c r="A11" s="11" t="s">
        <v>72</v>
      </c>
      <c r="B11" s="89">
        <v>92</v>
      </c>
      <c r="C11" s="56" t="s">
        <v>75</v>
      </c>
      <c r="D11" s="27">
        <f>SUM(D12:D13)</f>
        <v>0</v>
      </c>
    </row>
    <row r="12" spans="1:4" ht="23.25" customHeight="1">
      <c r="A12" s="11" t="s">
        <v>74</v>
      </c>
      <c r="B12" s="22">
        <v>0</v>
      </c>
      <c r="C12" s="12" t="s">
        <v>77</v>
      </c>
      <c r="D12" s="22"/>
    </row>
    <row r="13" spans="1:4" ht="23.25" customHeight="1">
      <c r="A13" s="7" t="s">
        <v>76</v>
      </c>
      <c r="B13" s="27">
        <f>SUM(B14:B29)</f>
        <v>55021</v>
      </c>
      <c r="C13" s="33" t="s">
        <v>79</v>
      </c>
      <c r="D13" s="22"/>
    </row>
    <row r="14" spans="1:4" ht="23.25" customHeight="1">
      <c r="A14" s="11" t="s">
        <v>78</v>
      </c>
      <c r="B14" s="89">
        <v>1408</v>
      </c>
      <c r="C14" s="7" t="s">
        <v>198</v>
      </c>
      <c r="D14" s="22"/>
    </row>
    <row r="15" spans="1:4" ht="23.25" customHeight="1">
      <c r="A15" s="12" t="s">
        <v>80</v>
      </c>
      <c r="B15" s="89">
        <v>40938</v>
      </c>
      <c r="C15" s="7" t="s">
        <v>199</v>
      </c>
      <c r="D15" s="22"/>
    </row>
    <row r="16" spans="1:4" ht="23.25" customHeight="1">
      <c r="A16" s="12" t="s">
        <v>200</v>
      </c>
      <c r="B16" s="89"/>
      <c r="C16" s="11"/>
      <c r="D16" s="22"/>
    </row>
    <row r="17" spans="1:4" ht="23.25" customHeight="1">
      <c r="A17" s="12" t="s">
        <v>81</v>
      </c>
      <c r="B17" s="89">
        <v>3555</v>
      </c>
      <c r="C17" s="11"/>
      <c r="D17" s="22"/>
    </row>
    <row r="18" spans="1:4" ht="23.25" customHeight="1">
      <c r="A18" s="12" t="s">
        <v>82</v>
      </c>
      <c r="B18" s="89">
        <v>29</v>
      </c>
      <c r="C18" s="11"/>
      <c r="D18" s="22"/>
    </row>
    <row r="19" spans="1:4" ht="23.25" customHeight="1">
      <c r="A19" s="12" t="s">
        <v>83</v>
      </c>
      <c r="B19" s="89">
        <v>32</v>
      </c>
      <c r="C19" s="11"/>
      <c r="D19" s="22"/>
    </row>
    <row r="20" spans="1:4" ht="23.25" customHeight="1">
      <c r="A20" s="12" t="s">
        <v>201</v>
      </c>
      <c r="B20" s="89"/>
      <c r="C20" s="11"/>
      <c r="D20" s="22"/>
    </row>
    <row r="21" spans="1:4" ht="23.25" customHeight="1">
      <c r="A21" s="12" t="s">
        <v>85</v>
      </c>
      <c r="B21" s="89">
        <v>261</v>
      </c>
      <c r="C21" s="12"/>
      <c r="D21" s="22"/>
    </row>
    <row r="22" spans="1:4" ht="23.25" customHeight="1">
      <c r="A22" s="93" t="s">
        <v>84</v>
      </c>
      <c r="B22" s="89"/>
      <c r="C22" s="12"/>
      <c r="D22" s="22"/>
    </row>
    <row r="23" spans="1:4" ht="23.25" customHeight="1">
      <c r="A23" s="93" t="s">
        <v>86</v>
      </c>
      <c r="B23" s="89"/>
      <c r="C23" s="12"/>
      <c r="D23" s="22"/>
    </row>
    <row r="24" spans="1:4" ht="23.25" customHeight="1">
      <c r="A24" s="94" t="s">
        <v>87</v>
      </c>
      <c r="B24" s="89">
        <v>40</v>
      </c>
      <c r="C24" s="12"/>
      <c r="D24" s="22"/>
    </row>
    <row r="25" spans="1:4" ht="23.25" customHeight="1">
      <c r="A25" s="94" t="s">
        <v>92</v>
      </c>
      <c r="B25" s="89"/>
      <c r="C25" s="12"/>
      <c r="D25" s="22"/>
    </row>
    <row r="26" spans="1:4" ht="23.25" customHeight="1">
      <c r="A26" s="94" t="s">
        <v>93</v>
      </c>
      <c r="B26" s="89"/>
      <c r="C26" s="12"/>
      <c r="D26" s="22"/>
    </row>
    <row r="27" spans="1:4" ht="23.25" customHeight="1">
      <c r="A27" s="94" t="s">
        <v>88</v>
      </c>
      <c r="B27" s="22"/>
      <c r="C27" s="12"/>
      <c r="D27" s="22"/>
    </row>
    <row r="28" spans="1:4" ht="23.25" customHeight="1">
      <c r="A28" s="93" t="s">
        <v>94</v>
      </c>
      <c r="B28" s="22">
        <v>5472</v>
      </c>
      <c r="C28" s="32"/>
      <c r="D28" s="42"/>
    </row>
    <row r="29" spans="1:4" ht="23.25" customHeight="1">
      <c r="A29" s="94" t="s">
        <v>95</v>
      </c>
      <c r="B29" s="153">
        <v>3286</v>
      </c>
      <c r="C29" s="32"/>
      <c r="D29" s="42"/>
    </row>
    <row r="30" spans="1:4" ht="23.25" customHeight="1">
      <c r="A30" s="7" t="s">
        <v>89</v>
      </c>
      <c r="B30" s="27"/>
      <c r="C30" s="32"/>
      <c r="D30" s="42"/>
    </row>
    <row r="31" spans="1:4" ht="23.25" customHeight="1">
      <c r="A31" s="126" t="s">
        <v>404</v>
      </c>
      <c r="B31" s="27">
        <v>1348</v>
      </c>
      <c r="C31" s="55"/>
      <c r="D31" s="27">
        <v>0</v>
      </c>
    </row>
    <row r="32" spans="1:4" ht="23.25" customHeight="1">
      <c r="A32" s="126" t="s">
        <v>405</v>
      </c>
      <c r="B32" s="27"/>
      <c r="C32" s="11"/>
      <c r="D32" s="22"/>
    </row>
    <row r="33" spans="1:4" ht="23.25" customHeight="1">
      <c r="A33" s="126" t="s">
        <v>406</v>
      </c>
      <c r="B33" s="27"/>
      <c r="C33" s="16"/>
      <c r="D33" s="16"/>
    </row>
    <row r="34" spans="1:4" s="5" customFormat="1" ht="23.25" customHeight="1">
      <c r="A34" s="4" t="s">
        <v>90</v>
      </c>
      <c r="B34" s="27">
        <f>SUM(B6:B7,B31:B33)</f>
        <v>72321</v>
      </c>
      <c r="C34" s="4" t="s">
        <v>91</v>
      </c>
      <c r="D34" s="69">
        <f>SUM(D6:D6,D14:D15)</f>
        <v>72321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spans="1:4" s="5" customFormat="1" ht="19.5" customHeight="1">
      <c r="A117" s="8"/>
      <c r="B117" s="8"/>
      <c r="C117" s="8"/>
      <c r="D117" s="8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</sheetData>
  <sheetProtection/>
  <mergeCells count="3">
    <mergeCell ref="A2:D2"/>
    <mergeCell ref="A4:B4"/>
    <mergeCell ref="C4:D4"/>
  </mergeCells>
  <printOptions horizontalCentered="1"/>
  <pageMargins left="0" right="0" top="0.6299212598425197" bottom="0.4724409448818898" header="0.35433070866141736" footer="0.4330708661417323"/>
  <pageSetup firstPageNumber="12" useFirstPageNumber="1" horizontalDpi="600" verticalDpi="600" orientation="portrait" paperSize="9" scale="80" r:id="rId1"/>
  <headerFooter alignWithMargins="0">
    <oddFooter>&amp;C&amp;"Arial"&amp;10第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9"/>
  <sheetViews>
    <sheetView zoomScale="75" zoomScaleNormal="75" zoomScalePageLayoutView="0" workbookViewId="0" topLeftCell="A1">
      <pane xSplit="1" ySplit="1" topLeftCell="B6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6" sqref="E46"/>
    </sheetView>
  </sheetViews>
  <sheetFormatPr defaultColWidth="10.28125" defaultRowHeight="14.25"/>
  <cols>
    <col min="1" max="2" width="7.421875" style="139" customWidth="1"/>
    <col min="3" max="3" width="72.140625" style="140" customWidth="1"/>
    <col min="4" max="4" width="21.00390625" style="140" customWidth="1"/>
    <col min="5" max="5" width="18.28125" style="140" customWidth="1"/>
    <col min="6" max="6" width="15.7109375" style="140" customWidth="1"/>
    <col min="7" max="7" width="18.28125" style="140" customWidth="1"/>
    <col min="8" max="16384" width="10.28125" style="140" customWidth="1"/>
  </cols>
  <sheetData>
    <row r="1" ht="18" customHeight="1">
      <c r="A1" s="138" t="s">
        <v>357</v>
      </c>
    </row>
    <row r="2" spans="1:7" s="104" customFormat="1" ht="33" customHeight="1">
      <c r="A2" s="191" t="s">
        <v>417</v>
      </c>
      <c r="B2" s="191"/>
      <c r="C2" s="191"/>
      <c r="D2" s="191"/>
      <c r="E2" s="191"/>
      <c r="F2" s="191"/>
      <c r="G2" s="191"/>
    </row>
    <row r="3" spans="1:7" s="104" customFormat="1" ht="25.5" customHeight="1">
      <c r="A3" s="141"/>
      <c r="B3" s="141"/>
      <c r="C3" s="105"/>
      <c r="G3" s="138" t="s">
        <v>1</v>
      </c>
    </row>
    <row r="4" spans="1:7" ht="19.5" customHeight="1">
      <c r="A4" s="194" t="s">
        <v>358</v>
      </c>
      <c r="B4" s="195"/>
      <c r="C4" s="196" t="s">
        <v>359</v>
      </c>
      <c r="D4" s="196" t="s">
        <v>169</v>
      </c>
      <c r="E4" s="192" t="s">
        <v>418</v>
      </c>
      <c r="F4" s="192" t="s">
        <v>419</v>
      </c>
      <c r="G4" s="192" t="s">
        <v>420</v>
      </c>
    </row>
    <row r="5" spans="1:7" ht="19.5" customHeight="1">
      <c r="A5" s="142" t="s">
        <v>360</v>
      </c>
      <c r="B5" s="142" t="s">
        <v>361</v>
      </c>
      <c r="C5" s="197"/>
      <c r="D5" s="197"/>
      <c r="E5" s="193"/>
      <c r="F5" s="193"/>
      <c r="G5" s="193"/>
    </row>
    <row r="6" spans="1:7" ht="19.5" customHeight="1">
      <c r="A6" s="143">
        <v>201</v>
      </c>
      <c r="B6" s="143"/>
      <c r="C6" s="144" t="s">
        <v>362</v>
      </c>
      <c r="D6" s="44">
        <f>SUM(E6:G6)</f>
        <v>9561</v>
      </c>
      <c r="E6" s="144">
        <f>SUM(E7:E29)</f>
        <v>9561</v>
      </c>
      <c r="F6" s="144">
        <f>SUM(F7:F29)</f>
        <v>0</v>
      </c>
      <c r="G6" s="144">
        <f>SUM(G7:G29)</f>
        <v>0</v>
      </c>
    </row>
    <row r="7" spans="1:7" ht="19.5" customHeight="1">
      <c r="A7" s="143"/>
      <c r="B7" s="145" t="s">
        <v>363</v>
      </c>
      <c r="C7" s="146" t="s">
        <v>203</v>
      </c>
      <c r="D7" s="147">
        <f aca="true" t="shared" si="0" ref="D7:D70">SUM(E7:G7)</f>
        <v>297</v>
      </c>
      <c r="E7" s="148">
        <v>297</v>
      </c>
      <c r="F7" s="148"/>
      <c r="G7" s="148"/>
    </row>
    <row r="8" spans="1:7" ht="19.5" customHeight="1">
      <c r="A8" s="143"/>
      <c r="B8" s="145" t="s">
        <v>364</v>
      </c>
      <c r="C8" s="146" t="s">
        <v>204</v>
      </c>
      <c r="D8" s="147">
        <f t="shared" si="0"/>
        <v>303</v>
      </c>
      <c r="E8" s="148">
        <v>303</v>
      </c>
      <c r="F8" s="148"/>
      <c r="G8" s="148"/>
    </row>
    <row r="9" spans="1:7" ht="19.5" customHeight="1">
      <c r="A9" s="143"/>
      <c r="B9" s="145" t="s">
        <v>369</v>
      </c>
      <c r="C9" s="146" t="s">
        <v>205</v>
      </c>
      <c r="D9" s="147">
        <f t="shared" si="0"/>
        <v>4215</v>
      </c>
      <c r="E9" s="148">
        <v>4215</v>
      </c>
      <c r="F9" s="148"/>
      <c r="G9" s="148"/>
    </row>
    <row r="10" spans="1:7" ht="19.5" customHeight="1">
      <c r="A10" s="143"/>
      <c r="B10" s="145" t="s">
        <v>365</v>
      </c>
      <c r="C10" s="146" t="s">
        <v>206</v>
      </c>
      <c r="D10" s="147">
        <f t="shared" si="0"/>
        <v>592</v>
      </c>
      <c r="E10" s="148">
        <v>592</v>
      </c>
      <c r="F10" s="148"/>
      <c r="G10" s="148"/>
    </row>
    <row r="11" spans="1:7" ht="19.5" customHeight="1">
      <c r="A11" s="143"/>
      <c r="B11" s="145" t="s">
        <v>368</v>
      </c>
      <c r="C11" s="149" t="s">
        <v>207</v>
      </c>
      <c r="D11" s="147">
        <f t="shared" si="0"/>
        <v>79</v>
      </c>
      <c r="E11" s="148">
        <v>79</v>
      </c>
      <c r="F11" s="148"/>
      <c r="G11" s="148"/>
    </row>
    <row r="12" spans="1:7" ht="19.5" customHeight="1">
      <c r="A12" s="143"/>
      <c r="B12" s="145" t="s">
        <v>366</v>
      </c>
      <c r="C12" s="146" t="s">
        <v>208</v>
      </c>
      <c r="D12" s="147">
        <f t="shared" si="0"/>
        <v>808</v>
      </c>
      <c r="E12" s="148">
        <v>808</v>
      </c>
      <c r="F12" s="148"/>
      <c r="G12" s="148"/>
    </row>
    <row r="13" spans="1:7" ht="19.5" customHeight="1">
      <c r="A13" s="143"/>
      <c r="B13" s="145" t="s">
        <v>370</v>
      </c>
      <c r="C13" s="146" t="s">
        <v>209</v>
      </c>
      <c r="D13" s="147">
        <f t="shared" si="0"/>
        <v>200</v>
      </c>
      <c r="E13" s="148">
        <v>200</v>
      </c>
      <c r="F13" s="148"/>
      <c r="G13" s="148"/>
    </row>
    <row r="14" spans="1:7" ht="19.5" customHeight="1">
      <c r="A14" s="143"/>
      <c r="B14" s="145" t="s">
        <v>367</v>
      </c>
      <c r="C14" s="149" t="s">
        <v>210</v>
      </c>
      <c r="D14" s="147">
        <f t="shared" si="0"/>
        <v>209</v>
      </c>
      <c r="E14" s="148">
        <v>209</v>
      </c>
      <c r="F14" s="148"/>
      <c r="G14" s="148"/>
    </row>
    <row r="15" spans="1:7" ht="19.5" customHeight="1">
      <c r="A15" s="143"/>
      <c r="B15" s="143">
        <v>10</v>
      </c>
      <c r="C15" s="149" t="s">
        <v>211</v>
      </c>
      <c r="D15" s="147">
        <f t="shared" si="0"/>
        <v>205</v>
      </c>
      <c r="E15" s="148">
        <v>205</v>
      </c>
      <c r="F15" s="148"/>
      <c r="G15" s="148"/>
    </row>
    <row r="16" spans="1:7" ht="19.5" customHeight="1">
      <c r="A16" s="143"/>
      <c r="B16" s="143">
        <v>11</v>
      </c>
      <c r="C16" s="144" t="s">
        <v>212</v>
      </c>
      <c r="D16" s="147">
        <f t="shared" si="0"/>
        <v>204</v>
      </c>
      <c r="E16" s="148">
        <v>204</v>
      </c>
      <c r="F16" s="148"/>
      <c r="G16" s="148"/>
    </row>
    <row r="17" spans="1:7" ht="19.5" customHeight="1">
      <c r="A17" s="143"/>
      <c r="B17" s="143">
        <v>13</v>
      </c>
      <c r="C17" s="144" t="s">
        <v>213</v>
      </c>
      <c r="D17" s="147">
        <f t="shared" si="0"/>
        <v>0</v>
      </c>
      <c r="E17" s="148"/>
      <c r="F17" s="148"/>
      <c r="G17" s="148"/>
    </row>
    <row r="18" spans="1:7" ht="19.5" customHeight="1">
      <c r="A18" s="143"/>
      <c r="B18" s="143">
        <v>15</v>
      </c>
      <c r="C18" s="149" t="s">
        <v>214</v>
      </c>
      <c r="D18" s="147">
        <f t="shared" si="0"/>
        <v>384</v>
      </c>
      <c r="E18" s="148">
        <v>384</v>
      </c>
      <c r="F18" s="148"/>
      <c r="G18" s="148"/>
    </row>
    <row r="19" spans="1:7" ht="19.5" customHeight="1">
      <c r="A19" s="143"/>
      <c r="B19" s="143">
        <v>23</v>
      </c>
      <c r="C19" s="146" t="s">
        <v>215</v>
      </c>
      <c r="D19" s="147">
        <f t="shared" si="0"/>
        <v>0</v>
      </c>
      <c r="E19" s="148"/>
      <c r="F19" s="148"/>
      <c r="G19" s="148"/>
    </row>
    <row r="20" spans="1:7" ht="19.5" customHeight="1">
      <c r="A20" s="143"/>
      <c r="B20" s="143">
        <v>24</v>
      </c>
      <c r="C20" s="146" t="s">
        <v>216</v>
      </c>
      <c r="D20" s="147">
        <f t="shared" si="0"/>
        <v>184</v>
      </c>
      <c r="E20" s="148">
        <v>184</v>
      </c>
      <c r="F20" s="148"/>
      <c r="G20" s="148"/>
    </row>
    <row r="21" spans="1:7" ht="19.5" customHeight="1">
      <c r="A21" s="143"/>
      <c r="B21" s="143">
        <v>26</v>
      </c>
      <c r="C21" s="149" t="s">
        <v>217</v>
      </c>
      <c r="D21" s="147">
        <f t="shared" si="0"/>
        <v>95</v>
      </c>
      <c r="E21" s="148">
        <v>95</v>
      </c>
      <c r="F21" s="148"/>
      <c r="G21" s="148"/>
    </row>
    <row r="22" spans="1:7" ht="19.5" customHeight="1">
      <c r="A22" s="143"/>
      <c r="B22" s="143">
        <v>28</v>
      </c>
      <c r="C22" s="149" t="s">
        <v>218</v>
      </c>
      <c r="D22" s="147">
        <f t="shared" si="0"/>
        <v>0</v>
      </c>
      <c r="E22" s="148"/>
      <c r="F22" s="148"/>
      <c r="G22" s="148"/>
    </row>
    <row r="23" spans="1:7" ht="19.5" customHeight="1">
      <c r="A23" s="143"/>
      <c r="B23" s="143">
        <v>29</v>
      </c>
      <c r="C23" s="149" t="s">
        <v>219</v>
      </c>
      <c r="D23" s="147">
        <f t="shared" si="0"/>
        <v>214</v>
      </c>
      <c r="E23" s="148">
        <v>214</v>
      </c>
      <c r="F23" s="148"/>
      <c r="G23" s="148"/>
    </row>
    <row r="24" spans="1:7" ht="19.5" customHeight="1">
      <c r="A24" s="143"/>
      <c r="B24" s="143">
        <v>31</v>
      </c>
      <c r="C24" s="149" t="s">
        <v>220</v>
      </c>
      <c r="D24" s="147">
        <f t="shared" si="0"/>
        <v>664</v>
      </c>
      <c r="E24" s="148">
        <v>664</v>
      </c>
      <c r="F24" s="148"/>
      <c r="G24" s="148"/>
    </row>
    <row r="25" spans="1:7" ht="19.5" customHeight="1">
      <c r="A25" s="143"/>
      <c r="B25" s="143">
        <v>32</v>
      </c>
      <c r="C25" s="149" t="s">
        <v>221</v>
      </c>
      <c r="D25" s="147">
        <f t="shared" si="0"/>
        <v>690</v>
      </c>
      <c r="E25" s="148">
        <v>690</v>
      </c>
      <c r="F25" s="148"/>
      <c r="G25" s="148"/>
    </row>
    <row r="26" spans="1:7" ht="19.5" customHeight="1">
      <c r="A26" s="143"/>
      <c r="B26" s="143">
        <v>33</v>
      </c>
      <c r="C26" s="149" t="s">
        <v>222</v>
      </c>
      <c r="D26" s="147">
        <f t="shared" si="0"/>
        <v>218</v>
      </c>
      <c r="E26" s="148">
        <v>218</v>
      </c>
      <c r="F26" s="148"/>
      <c r="G26" s="148"/>
    </row>
    <row r="27" spans="1:7" ht="19.5" customHeight="1">
      <c r="A27" s="143"/>
      <c r="B27" s="143">
        <v>34</v>
      </c>
      <c r="C27" s="149" t="s">
        <v>223</v>
      </c>
      <c r="D27" s="147">
        <f t="shared" si="0"/>
        <v>0</v>
      </c>
      <c r="E27" s="148"/>
      <c r="F27" s="148"/>
      <c r="G27" s="148"/>
    </row>
    <row r="28" spans="1:7" ht="19.5" customHeight="1">
      <c r="A28" s="143"/>
      <c r="B28" s="143">
        <v>36</v>
      </c>
      <c r="C28" s="149" t="s">
        <v>224</v>
      </c>
      <c r="D28" s="147">
        <f t="shared" si="0"/>
        <v>0</v>
      </c>
      <c r="E28" s="148"/>
      <c r="F28" s="148"/>
      <c r="G28" s="148"/>
    </row>
    <row r="29" spans="1:7" ht="19.5" customHeight="1">
      <c r="A29" s="143"/>
      <c r="B29" s="143">
        <v>99</v>
      </c>
      <c r="C29" s="149" t="s">
        <v>225</v>
      </c>
      <c r="D29" s="147">
        <f t="shared" si="0"/>
        <v>0</v>
      </c>
      <c r="E29" s="148"/>
      <c r="F29" s="148"/>
      <c r="G29" s="148"/>
    </row>
    <row r="30" spans="1:7" ht="19.5" customHeight="1">
      <c r="A30" s="143">
        <v>203</v>
      </c>
      <c r="B30" s="143"/>
      <c r="C30" s="144" t="s">
        <v>371</v>
      </c>
      <c r="D30" s="44">
        <f t="shared" si="0"/>
        <v>0</v>
      </c>
      <c r="E30" s="148"/>
      <c r="F30" s="148"/>
      <c r="G30" s="148"/>
    </row>
    <row r="31" spans="1:7" ht="19.5" customHeight="1">
      <c r="A31" s="143">
        <v>204</v>
      </c>
      <c r="B31" s="143"/>
      <c r="C31" s="144" t="s">
        <v>372</v>
      </c>
      <c r="D31" s="44">
        <f t="shared" si="0"/>
        <v>3904</v>
      </c>
      <c r="E31" s="144">
        <f>SUM(E32:E37)</f>
        <v>3904</v>
      </c>
      <c r="F31" s="144">
        <f>SUM(F32:F37)</f>
        <v>0</v>
      </c>
      <c r="G31" s="144">
        <f>SUM(G32:G37)</f>
        <v>0</v>
      </c>
    </row>
    <row r="32" spans="1:7" ht="19.5" customHeight="1">
      <c r="A32" s="143"/>
      <c r="B32" s="145" t="s">
        <v>363</v>
      </c>
      <c r="C32" s="146" t="s">
        <v>226</v>
      </c>
      <c r="D32" s="44">
        <f t="shared" si="0"/>
        <v>0</v>
      </c>
      <c r="E32" s="148"/>
      <c r="F32" s="148"/>
      <c r="G32" s="148"/>
    </row>
    <row r="33" spans="1:7" ht="19.5" customHeight="1">
      <c r="A33" s="143"/>
      <c r="B33" s="145" t="s">
        <v>364</v>
      </c>
      <c r="C33" s="149" t="s">
        <v>227</v>
      </c>
      <c r="D33" s="44">
        <f t="shared" si="0"/>
        <v>2419</v>
      </c>
      <c r="E33" s="148">
        <v>2419</v>
      </c>
      <c r="F33" s="148"/>
      <c r="G33" s="148"/>
    </row>
    <row r="34" spans="1:7" ht="19.5" customHeight="1">
      <c r="A34" s="143"/>
      <c r="B34" s="145" t="s">
        <v>365</v>
      </c>
      <c r="C34" s="146" t="s">
        <v>228</v>
      </c>
      <c r="D34" s="147">
        <f t="shared" si="0"/>
        <v>443</v>
      </c>
      <c r="E34" s="148">
        <v>443</v>
      </c>
      <c r="F34" s="148"/>
      <c r="G34" s="148"/>
    </row>
    <row r="35" spans="1:7" ht="19.5" customHeight="1">
      <c r="A35" s="143"/>
      <c r="B35" s="145" t="s">
        <v>368</v>
      </c>
      <c r="C35" s="144" t="s">
        <v>229</v>
      </c>
      <c r="D35" s="147">
        <f t="shared" si="0"/>
        <v>713</v>
      </c>
      <c r="E35" s="148">
        <v>713</v>
      </c>
      <c r="F35" s="148"/>
      <c r="G35" s="148"/>
    </row>
    <row r="36" spans="1:7" ht="19.5" customHeight="1">
      <c r="A36" s="143"/>
      <c r="B36" s="145" t="s">
        <v>366</v>
      </c>
      <c r="C36" s="146" t="s">
        <v>230</v>
      </c>
      <c r="D36" s="147">
        <f t="shared" si="0"/>
        <v>329</v>
      </c>
      <c r="E36" s="148">
        <v>329</v>
      </c>
      <c r="F36" s="148"/>
      <c r="G36" s="148"/>
    </row>
    <row r="37" spans="1:7" s="150" customFormat="1" ht="19.5" customHeight="1">
      <c r="A37" s="143"/>
      <c r="B37" s="143">
        <v>99</v>
      </c>
      <c r="C37" s="149" t="s">
        <v>231</v>
      </c>
      <c r="D37" s="44">
        <f t="shared" si="0"/>
        <v>0</v>
      </c>
      <c r="E37" s="144"/>
      <c r="F37" s="144"/>
      <c r="G37" s="144"/>
    </row>
    <row r="38" spans="1:7" ht="19.5" customHeight="1">
      <c r="A38" s="143">
        <v>205</v>
      </c>
      <c r="B38" s="143"/>
      <c r="C38" s="144" t="s">
        <v>373</v>
      </c>
      <c r="D38" s="44">
        <f t="shared" si="0"/>
        <v>13825</v>
      </c>
      <c r="E38" s="144">
        <f>SUM(E39:E45)</f>
        <v>13825</v>
      </c>
      <c r="F38" s="144">
        <f>SUM(F39:F45)</f>
        <v>0</v>
      </c>
      <c r="G38" s="144">
        <f>SUM(G39:G45)</f>
        <v>0</v>
      </c>
    </row>
    <row r="39" spans="1:7" ht="19.5" customHeight="1">
      <c r="A39" s="143"/>
      <c r="B39" s="145" t="s">
        <v>363</v>
      </c>
      <c r="C39" s="149" t="s">
        <v>232</v>
      </c>
      <c r="D39" s="147">
        <f t="shared" si="0"/>
        <v>97</v>
      </c>
      <c r="E39" s="148">
        <v>97</v>
      </c>
      <c r="F39" s="148"/>
      <c r="G39" s="148"/>
    </row>
    <row r="40" spans="1:7" ht="19.5" customHeight="1">
      <c r="A40" s="143"/>
      <c r="B40" s="145" t="s">
        <v>364</v>
      </c>
      <c r="C40" s="146" t="s">
        <v>233</v>
      </c>
      <c r="D40" s="147">
        <f t="shared" si="0"/>
        <v>12890</v>
      </c>
      <c r="E40" s="148">
        <v>12890</v>
      </c>
      <c r="F40" s="148"/>
      <c r="G40" s="148"/>
    </row>
    <row r="41" spans="1:7" ht="19.5" customHeight="1">
      <c r="A41" s="143"/>
      <c r="B41" s="145" t="s">
        <v>369</v>
      </c>
      <c r="C41" s="146" t="s">
        <v>234</v>
      </c>
      <c r="D41" s="147">
        <f t="shared" si="0"/>
        <v>471</v>
      </c>
      <c r="E41" s="148">
        <v>471</v>
      </c>
      <c r="F41" s="148"/>
      <c r="G41" s="148"/>
    </row>
    <row r="42" spans="1:7" ht="19.5" customHeight="1">
      <c r="A42" s="143"/>
      <c r="B42" s="145" t="s">
        <v>370</v>
      </c>
      <c r="C42" s="146" t="s">
        <v>235</v>
      </c>
      <c r="D42" s="147">
        <f t="shared" si="0"/>
        <v>0</v>
      </c>
      <c r="E42" s="148"/>
      <c r="F42" s="148"/>
      <c r="G42" s="148"/>
    </row>
    <row r="43" spans="1:7" ht="19.5" customHeight="1">
      <c r="A43" s="143"/>
      <c r="B43" s="145" t="s">
        <v>367</v>
      </c>
      <c r="C43" s="149" t="s">
        <v>236</v>
      </c>
      <c r="D43" s="147">
        <f t="shared" si="0"/>
        <v>117</v>
      </c>
      <c r="E43" s="148">
        <v>117</v>
      </c>
      <c r="F43" s="148"/>
      <c r="G43" s="148"/>
    </row>
    <row r="44" spans="1:7" ht="19.5" customHeight="1">
      <c r="A44" s="143"/>
      <c r="B44" s="145" t="s">
        <v>374</v>
      </c>
      <c r="C44" s="146" t="s">
        <v>237</v>
      </c>
      <c r="D44" s="147">
        <f t="shared" si="0"/>
        <v>250</v>
      </c>
      <c r="E44" s="148">
        <v>250</v>
      </c>
      <c r="F44" s="148"/>
      <c r="G44" s="148"/>
    </row>
    <row r="45" spans="1:7" ht="19.5" customHeight="1">
      <c r="A45" s="143"/>
      <c r="B45" s="143">
        <v>99</v>
      </c>
      <c r="C45" s="146" t="s">
        <v>238</v>
      </c>
      <c r="D45" s="147">
        <f t="shared" si="0"/>
        <v>0</v>
      </c>
      <c r="E45" s="148"/>
      <c r="F45" s="148"/>
      <c r="G45" s="148"/>
    </row>
    <row r="46" spans="1:7" ht="19.5" customHeight="1">
      <c r="A46" s="143">
        <v>206</v>
      </c>
      <c r="B46" s="143"/>
      <c r="C46" s="144" t="s">
        <v>375</v>
      </c>
      <c r="D46" s="44">
        <f t="shared" si="0"/>
        <v>220</v>
      </c>
      <c r="E46" s="144">
        <f>SUM(E47:E51)</f>
        <v>220</v>
      </c>
      <c r="F46" s="148"/>
      <c r="G46" s="144"/>
    </row>
    <row r="47" spans="1:7" ht="19.5" customHeight="1">
      <c r="A47" s="143"/>
      <c r="B47" s="145" t="s">
        <v>363</v>
      </c>
      <c r="C47" s="149" t="s">
        <v>239</v>
      </c>
      <c r="D47" s="147">
        <f t="shared" si="0"/>
        <v>108</v>
      </c>
      <c r="E47" s="148">
        <v>108</v>
      </c>
      <c r="F47" s="148"/>
      <c r="G47" s="148"/>
    </row>
    <row r="48" spans="1:7" ht="19.5" customHeight="1">
      <c r="A48" s="143"/>
      <c r="B48" s="145" t="s">
        <v>369</v>
      </c>
      <c r="C48" s="149" t="s">
        <v>240</v>
      </c>
      <c r="D48" s="147">
        <f t="shared" si="0"/>
        <v>100</v>
      </c>
      <c r="E48" s="148">
        <v>100</v>
      </c>
      <c r="F48" s="148"/>
      <c r="G48" s="148"/>
    </row>
    <row r="49" spans="1:7" ht="19.5" customHeight="1">
      <c r="A49" s="143"/>
      <c r="B49" s="145" t="s">
        <v>365</v>
      </c>
      <c r="C49" s="149" t="s">
        <v>241</v>
      </c>
      <c r="D49" s="147">
        <f t="shared" si="0"/>
        <v>12</v>
      </c>
      <c r="E49" s="148">
        <v>12</v>
      </c>
      <c r="F49" s="148"/>
      <c r="G49" s="148"/>
    </row>
    <row r="50" spans="1:7" ht="19.5" customHeight="1">
      <c r="A50" s="143"/>
      <c r="B50" s="145" t="s">
        <v>370</v>
      </c>
      <c r="C50" s="146" t="s">
        <v>242</v>
      </c>
      <c r="D50" s="147">
        <f t="shared" si="0"/>
        <v>0</v>
      </c>
      <c r="E50" s="148"/>
      <c r="F50" s="148"/>
      <c r="G50" s="148"/>
    </row>
    <row r="51" spans="1:7" ht="19.5" customHeight="1">
      <c r="A51" s="143"/>
      <c r="B51" s="143">
        <v>99</v>
      </c>
      <c r="C51" s="146" t="s">
        <v>243</v>
      </c>
      <c r="D51" s="147">
        <f t="shared" si="0"/>
        <v>0</v>
      </c>
      <c r="E51" s="148"/>
      <c r="F51" s="148"/>
      <c r="G51" s="148"/>
    </row>
    <row r="52" spans="1:7" ht="19.5" customHeight="1">
      <c r="A52" s="143">
        <v>207</v>
      </c>
      <c r="B52" s="143"/>
      <c r="C52" s="144" t="s">
        <v>376</v>
      </c>
      <c r="D52" s="44">
        <f t="shared" si="0"/>
        <v>1005</v>
      </c>
      <c r="E52" s="144">
        <f>SUM(E53:E58)</f>
        <v>1005</v>
      </c>
      <c r="F52" s="144">
        <f>SUM(F53:F58)</f>
        <v>0</v>
      </c>
      <c r="G52" s="144">
        <f>SUM(G53:G58)</f>
        <v>0</v>
      </c>
    </row>
    <row r="53" spans="1:7" ht="19.5" customHeight="1">
      <c r="A53" s="143"/>
      <c r="B53" s="145" t="s">
        <v>363</v>
      </c>
      <c r="C53" s="144" t="s">
        <v>244</v>
      </c>
      <c r="D53" s="147">
        <f t="shared" si="0"/>
        <v>445</v>
      </c>
      <c r="E53" s="148">
        <v>445</v>
      </c>
      <c r="F53" s="148"/>
      <c r="G53" s="148"/>
    </row>
    <row r="54" spans="1:7" ht="19.5" customHeight="1">
      <c r="A54" s="143"/>
      <c r="B54" s="145" t="s">
        <v>364</v>
      </c>
      <c r="C54" s="144" t="s">
        <v>245</v>
      </c>
      <c r="D54" s="147">
        <f t="shared" si="0"/>
        <v>45</v>
      </c>
      <c r="E54" s="148">
        <v>45</v>
      </c>
      <c r="F54" s="148"/>
      <c r="G54" s="148"/>
    </row>
    <row r="55" spans="1:7" ht="19.5" customHeight="1">
      <c r="A55" s="143"/>
      <c r="B55" s="145" t="s">
        <v>369</v>
      </c>
      <c r="C55" s="144" t="s">
        <v>246</v>
      </c>
      <c r="D55" s="147">
        <f t="shared" si="0"/>
        <v>293</v>
      </c>
      <c r="E55" s="148">
        <v>293</v>
      </c>
      <c r="F55" s="148"/>
      <c r="G55" s="148"/>
    </row>
    <row r="56" spans="1:7" ht="19.5" customHeight="1">
      <c r="A56" s="143"/>
      <c r="B56" s="145" t="s">
        <v>365</v>
      </c>
      <c r="C56" s="144" t="s">
        <v>377</v>
      </c>
      <c r="D56" s="147">
        <f t="shared" si="0"/>
        <v>222</v>
      </c>
      <c r="E56" s="148">
        <v>222</v>
      </c>
      <c r="F56" s="148"/>
      <c r="G56" s="148"/>
    </row>
    <row r="57" spans="1:7" ht="19.5" customHeight="1">
      <c r="A57" s="143"/>
      <c r="B57" s="143">
        <v>99</v>
      </c>
      <c r="C57" s="144" t="s">
        <v>421</v>
      </c>
      <c r="D57" s="147">
        <f t="shared" si="0"/>
        <v>0</v>
      </c>
      <c r="E57" s="148"/>
      <c r="F57" s="148"/>
      <c r="G57" s="148"/>
    </row>
    <row r="58" spans="1:7" ht="19.5" customHeight="1">
      <c r="A58" s="143"/>
      <c r="B58" s="145" t="s">
        <v>368</v>
      </c>
      <c r="C58" s="144" t="s">
        <v>378</v>
      </c>
      <c r="D58" s="147">
        <f t="shared" si="0"/>
        <v>0</v>
      </c>
      <c r="E58" s="148"/>
      <c r="F58" s="148"/>
      <c r="G58" s="148"/>
    </row>
    <row r="59" spans="1:7" ht="19.5" customHeight="1">
      <c r="A59" s="143">
        <v>208</v>
      </c>
      <c r="B59" s="143"/>
      <c r="C59" s="144" t="s">
        <v>379</v>
      </c>
      <c r="D59" s="44">
        <f t="shared" si="0"/>
        <v>15529</v>
      </c>
      <c r="E59" s="144">
        <f>SUM(E60:E72)</f>
        <v>15289</v>
      </c>
      <c r="F59" s="144">
        <f>SUM(F60:F72)</f>
        <v>0</v>
      </c>
      <c r="G59" s="144">
        <f>SUM(G60:G72)</f>
        <v>240</v>
      </c>
    </row>
    <row r="60" spans="1:7" ht="19.5" customHeight="1">
      <c r="A60" s="143"/>
      <c r="B60" s="145" t="s">
        <v>363</v>
      </c>
      <c r="C60" s="144" t="s">
        <v>247</v>
      </c>
      <c r="D60" s="147">
        <f t="shared" si="0"/>
        <v>183</v>
      </c>
      <c r="E60" s="148">
        <v>183</v>
      </c>
      <c r="F60" s="148"/>
      <c r="G60" s="148"/>
    </row>
    <row r="61" spans="1:8" ht="19.5" customHeight="1">
      <c r="A61" s="143"/>
      <c r="B61" s="145" t="s">
        <v>364</v>
      </c>
      <c r="C61" s="144" t="s">
        <v>248</v>
      </c>
      <c r="D61" s="147">
        <f t="shared" si="0"/>
        <v>619</v>
      </c>
      <c r="E61" s="148">
        <v>379</v>
      </c>
      <c r="F61" s="148"/>
      <c r="G61" s="148">
        <v>240</v>
      </c>
      <c r="H61" s="140">
        <v>2080208</v>
      </c>
    </row>
    <row r="62" spans="1:7" ht="19.5" customHeight="1">
      <c r="A62" s="143"/>
      <c r="B62" s="145" t="s">
        <v>369</v>
      </c>
      <c r="C62" s="144" t="s">
        <v>249</v>
      </c>
      <c r="D62" s="147">
        <f t="shared" si="0"/>
        <v>6806</v>
      </c>
      <c r="E62" s="148">
        <v>6806</v>
      </c>
      <c r="F62" s="148"/>
      <c r="G62" s="148"/>
    </row>
    <row r="63" spans="1:7" ht="19.5" customHeight="1">
      <c r="A63" s="143"/>
      <c r="B63" s="145" t="s">
        <v>368</v>
      </c>
      <c r="C63" s="144" t="s">
        <v>250</v>
      </c>
      <c r="D63" s="147">
        <f t="shared" si="0"/>
        <v>7242</v>
      </c>
      <c r="E63" s="148">
        <v>7242</v>
      </c>
      <c r="F63" s="148"/>
      <c r="G63" s="148"/>
    </row>
    <row r="64" spans="1:7" ht="19.5" customHeight="1">
      <c r="A64" s="143"/>
      <c r="B64" s="145" t="s">
        <v>370</v>
      </c>
      <c r="C64" s="144" t="s">
        <v>422</v>
      </c>
      <c r="D64" s="147">
        <f t="shared" si="0"/>
        <v>40</v>
      </c>
      <c r="E64" s="148">
        <v>40</v>
      </c>
      <c r="F64" s="148"/>
      <c r="G64" s="148"/>
    </row>
    <row r="65" spans="1:7" ht="19.5" customHeight="1">
      <c r="A65" s="143"/>
      <c r="B65" s="151" t="s">
        <v>423</v>
      </c>
      <c r="C65" s="144" t="s">
        <v>424</v>
      </c>
      <c r="D65" s="147">
        <f t="shared" si="0"/>
        <v>50</v>
      </c>
      <c r="E65" s="148">
        <v>50</v>
      </c>
      <c r="F65" s="148"/>
      <c r="G65" s="148"/>
    </row>
    <row r="66" spans="1:7" ht="19.5" customHeight="1">
      <c r="A66" s="143"/>
      <c r="B66" s="145" t="s">
        <v>374</v>
      </c>
      <c r="C66" s="144" t="s">
        <v>251</v>
      </c>
      <c r="D66" s="147">
        <f t="shared" si="0"/>
        <v>0</v>
      </c>
      <c r="E66" s="148"/>
      <c r="F66" s="148"/>
      <c r="G66" s="148"/>
    </row>
    <row r="67" spans="1:7" ht="19.5" customHeight="1">
      <c r="A67" s="143"/>
      <c r="B67" s="143">
        <v>10</v>
      </c>
      <c r="C67" s="144" t="s">
        <v>252</v>
      </c>
      <c r="D67" s="147">
        <f t="shared" si="0"/>
        <v>139</v>
      </c>
      <c r="E67" s="148">
        <v>139</v>
      </c>
      <c r="F67" s="148"/>
      <c r="G67" s="148"/>
    </row>
    <row r="68" spans="1:7" ht="19.5" customHeight="1">
      <c r="A68" s="143"/>
      <c r="B68" s="143">
        <v>11</v>
      </c>
      <c r="C68" s="144" t="s">
        <v>253</v>
      </c>
      <c r="D68" s="147">
        <f t="shared" si="0"/>
        <v>150</v>
      </c>
      <c r="E68" s="148">
        <v>150</v>
      </c>
      <c r="F68" s="148"/>
      <c r="G68" s="148"/>
    </row>
    <row r="69" spans="1:7" ht="19.5" customHeight="1">
      <c r="A69" s="143"/>
      <c r="B69" s="143">
        <v>16</v>
      </c>
      <c r="C69" s="144" t="s">
        <v>254</v>
      </c>
      <c r="D69" s="147">
        <f t="shared" si="0"/>
        <v>0</v>
      </c>
      <c r="E69" s="148"/>
      <c r="F69" s="148"/>
      <c r="G69" s="148"/>
    </row>
    <row r="70" spans="1:7" ht="19.5" customHeight="1">
      <c r="A70" s="143"/>
      <c r="B70" s="143">
        <v>19</v>
      </c>
      <c r="C70" s="144" t="s">
        <v>425</v>
      </c>
      <c r="D70" s="147">
        <f t="shared" si="0"/>
        <v>300</v>
      </c>
      <c r="E70" s="148">
        <v>300</v>
      </c>
      <c r="F70" s="148"/>
      <c r="G70" s="148"/>
    </row>
    <row r="71" spans="1:7" ht="19.5" customHeight="1">
      <c r="A71" s="143"/>
      <c r="B71" s="143">
        <v>20</v>
      </c>
      <c r="C71" s="144" t="s">
        <v>255</v>
      </c>
      <c r="D71" s="147">
        <f aca="true" t="shared" si="1" ref="D71:D128">SUM(E71:G71)</f>
        <v>0</v>
      </c>
      <c r="E71" s="148"/>
      <c r="F71" s="148"/>
      <c r="G71" s="148"/>
    </row>
    <row r="72" spans="1:7" ht="19.5" customHeight="1">
      <c r="A72" s="143"/>
      <c r="B72" s="143">
        <v>99</v>
      </c>
      <c r="C72" s="144" t="s">
        <v>256</v>
      </c>
      <c r="D72" s="147">
        <f t="shared" si="1"/>
        <v>0</v>
      </c>
      <c r="E72" s="148"/>
      <c r="F72" s="148"/>
      <c r="G72" s="148"/>
    </row>
    <row r="73" spans="1:7" ht="19.5" customHeight="1">
      <c r="A73" s="143">
        <v>210</v>
      </c>
      <c r="B73" s="143"/>
      <c r="C73" s="144" t="s">
        <v>380</v>
      </c>
      <c r="D73" s="44">
        <f t="shared" si="1"/>
        <v>8164</v>
      </c>
      <c r="E73" s="144">
        <f>SUM(E74:E81)</f>
        <v>8164</v>
      </c>
      <c r="F73" s="144">
        <f>SUM(F74:F81)</f>
        <v>0</v>
      </c>
      <c r="G73" s="144">
        <f>SUM(G74:G81)</f>
        <v>0</v>
      </c>
    </row>
    <row r="74" spans="1:7" ht="19.5" customHeight="1">
      <c r="A74" s="143"/>
      <c r="B74" s="145" t="s">
        <v>363</v>
      </c>
      <c r="C74" s="144" t="s">
        <v>257</v>
      </c>
      <c r="D74" s="147">
        <f t="shared" si="1"/>
        <v>12</v>
      </c>
      <c r="E74" s="148">
        <v>12</v>
      </c>
      <c r="F74" s="148"/>
      <c r="G74" s="148"/>
    </row>
    <row r="75" spans="1:7" ht="19.5" customHeight="1">
      <c r="A75" s="143"/>
      <c r="B75" s="145" t="s">
        <v>364</v>
      </c>
      <c r="C75" s="144" t="s">
        <v>258</v>
      </c>
      <c r="D75" s="147">
        <f t="shared" si="1"/>
        <v>2039</v>
      </c>
      <c r="E75" s="148">
        <v>2039</v>
      </c>
      <c r="F75" s="148"/>
      <c r="G75" s="148"/>
    </row>
    <row r="76" spans="1:7" ht="19.5" customHeight="1">
      <c r="A76" s="143"/>
      <c r="B76" s="145" t="s">
        <v>369</v>
      </c>
      <c r="C76" s="144" t="s">
        <v>259</v>
      </c>
      <c r="D76" s="147">
        <f t="shared" si="1"/>
        <v>1970</v>
      </c>
      <c r="E76" s="148">
        <v>1970</v>
      </c>
      <c r="F76" s="148"/>
      <c r="G76" s="148"/>
    </row>
    <row r="77" spans="1:7" ht="19.5" customHeight="1">
      <c r="A77" s="143"/>
      <c r="B77" s="145" t="s">
        <v>365</v>
      </c>
      <c r="C77" s="144" t="s">
        <v>260</v>
      </c>
      <c r="D77" s="147">
        <f t="shared" si="1"/>
        <v>549</v>
      </c>
      <c r="E77" s="148">
        <v>549</v>
      </c>
      <c r="F77" s="148"/>
      <c r="G77" s="148"/>
    </row>
    <row r="78" spans="1:7" ht="19.5" customHeight="1">
      <c r="A78" s="143"/>
      <c r="B78" s="145" t="s">
        <v>368</v>
      </c>
      <c r="C78" s="144" t="s">
        <v>261</v>
      </c>
      <c r="D78" s="147">
        <f t="shared" si="1"/>
        <v>2581</v>
      </c>
      <c r="E78" s="148">
        <v>2581</v>
      </c>
      <c r="F78" s="148"/>
      <c r="G78" s="148"/>
    </row>
    <row r="79" spans="1:7" ht="19.5" customHeight="1">
      <c r="A79" s="143"/>
      <c r="B79" s="145" t="s">
        <v>370</v>
      </c>
      <c r="C79" s="144" t="s">
        <v>262</v>
      </c>
      <c r="D79" s="147">
        <f t="shared" si="1"/>
        <v>953</v>
      </c>
      <c r="E79" s="148">
        <v>953</v>
      </c>
      <c r="F79" s="148"/>
      <c r="G79" s="148"/>
    </row>
    <row r="80" spans="1:7" ht="19.5" customHeight="1">
      <c r="A80" s="143"/>
      <c r="B80" s="145">
        <v>10</v>
      </c>
      <c r="C80" s="144" t="s">
        <v>426</v>
      </c>
      <c r="D80" s="147">
        <f t="shared" si="1"/>
        <v>0</v>
      </c>
      <c r="E80" s="148"/>
      <c r="F80" s="148"/>
      <c r="G80" s="148"/>
    </row>
    <row r="81" spans="1:7" ht="19.5" customHeight="1">
      <c r="A81" s="143"/>
      <c r="B81" s="143">
        <v>99</v>
      </c>
      <c r="C81" s="144" t="s">
        <v>427</v>
      </c>
      <c r="D81" s="147">
        <f t="shared" si="1"/>
        <v>60</v>
      </c>
      <c r="E81" s="148">
        <v>60</v>
      </c>
      <c r="F81" s="148"/>
      <c r="G81" s="148"/>
    </row>
    <row r="82" spans="1:7" ht="19.5" customHeight="1">
      <c r="A82" s="143">
        <v>211</v>
      </c>
      <c r="B82" s="143"/>
      <c r="C82" s="144" t="s">
        <v>381</v>
      </c>
      <c r="D82" s="44">
        <f t="shared" si="1"/>
        <v>469</v>
      </c>
      <c r="E82" s="144">
        <f>SUM(E83:E87)</f>
        <v>469</v>
      </c>
      <c r="F82" s="144">
        <f>SUM(F83:F87)</f>
        <v>0</v>
      </c>
      <c r="G82" s="144">
        <f>SUM(G83:G87)</f>
        <v>0</v>
      </c>
    </row>
    <row r="83" spans="1:7" ht="19.5" customHeight="1">
      <c r="A83" s="143"/>
      <c r="B83" s="145" t="s">
        <v>363</v>
      </c>
      <c r="C83" s="144" t="s">
        <v>263</v>
      </c>
      <c r="D83" s="147">
        <f t="shared" si="1"/>
        <v>439</v>
      </c>
      <c r="E83" s="148">
        <v>439</v>
      </c>
      <c r="F83" s="148"/>
      <c r="G83" s="148"/>
    </row>
    <row r="84" spans="1:7" ht="19.5" customHeight="1">
      <c r="A84" s="143"/>
      <c r="B84" s="145" t="s">
        <v>369</v>
      </c>
      <c r="C84" s="144" t="s">
        <v>264</v>
      </c>
      <c r="D84" s="147">
        <f t="shared" si="1"/>
        <v>30</v>
      </c>
      <c r="E84" s="148">
        <v>30</v>
      </c>
      <c r="F84" s="148"/>
      <c r="G84" s="148"/>
    </row>
    <row r="85" spans="1:7" ht="19.5" customHeight="1">
      <c r="A85" s="143"/>
      <c r="B85" s="145" t="s">
        <v>428</v>
      </c>
      <c r="C85" s="144" t="s">
        <v>429</v>
      </c>
      <c r="D85" s="147">
        <f t="shared" si="1"/>
        <v>0</v>
      </c>
      <c r="E85" s="148"/>
      <c r="F85" s="148"/>
      <c r="G85" s="148"/>
    </row>
    <row r="86" spans="1:7" ht="19.5" customHeight="1">
      <c r="A86" s="143"/>
      <c r="B86" s="143">
        <v>10</v>
      </c>
      <c r="C86" s="144" t="s">
        <v>265</v>
      </c>
      <c r="D86" s="147">
        <f t="shared" si="1"/>
        <v>0</v>
      </c>
      <c r="E86" s="148"/>
      <c r="F86" s="148"/>
      <c r="G86" s="148"/>
    </row>
    <row r="87" spans="1:7" ht="19.5" customHeight="1">
      <c r="A87" s="143"/>
      <c r="B87" s="143">
        <v>11</v>
      </c>
      <c r="C87" s="144" t="s">
        <v>266</v>
      </c>
      <c r="D87" s="147">
        <f t="shared" si="1"/>
        <v>0</v>
      </c>
      <c r="E87" s="148"/>
      <c r="F87" s="148"/>
      <c r="G87" s="148"/>
    </row>
    <row r="88" spans="1:7" ht="19.5" customHeight="1">
      <c r="A88" s="143">
        <v>212</v>
      </c>
      <c r="B88" s="143"/>
      <c r="C88" s="144" t="s">
        <v>382</v>
      </c>
      <c r="D88" s="44">
        <f t="shared" si="1"/>
        <v>6264</v>
      </c>
      <c r="E88" s="144">
        <f>SUM(E89:E92)</f>
        <v>5464</v>
      </c>
      <c r="F88" s="144">
        <f>SUM(F89:F92)</f>
        <v>0</v>
      </c>
      <c r="G88" s="144">
        <f>SUM(G89:G92)</f>
        <v>800</v>
      </c>
    </row>
    <row r="89" spans="1:7" ht="19.5" customHeight="1">
      <c r="A89" s="143"/>
      <c r="B89" s="145" t="s">
        <v>363</v>
      </c>
      <c r="C89" s="144" t="s">
        <v>267</v>
      </c>
      <c r="D89" s="147">
        <f t="shared" si="1"/>
        <v>100</v>
      </c>
      <c r="E89" s="148">
        <v>100</v>
      </c>
      <c r="F89" s="148"/>
      <c r="G89" s="148"/>
    </row>
    <row r="90" spans="1:7" ht="19.5" customHeight="1">
      <c r="A90" s="143"/>
      <c r="B90" s="145" t="s">
        <v>364</v>
      </c>
      <c r="C90" s="144" t="s">
        <v>268</v>
      </c>
      <c r="D90" s="147">
        <f t="shared" si="1"/>
        <v>0</v>
      </c>
      <c r="E90" s="148"/>
      <c r="F90" s="148"/>
      <c r="G90" s="148"/>
    </row>
    <row r="91" spans="1:8" ht="19.5" customHeight="1">
      <c r="A91" s="143"/>
      <c r="B91" s="145" t="s">
        <v>369</v>
      </c>
      <c r="C91" s="144" t="s">
        <v>269</v>
      </c>
      <c r="D91" s="147">
        <f t="shared" si="1"/>
        <v>5355</v>
      </c>
      <c r="E91" s="148">
        <v>4555</v>
      </c>
      <c r="F91" s="148"/>
      <c r="G91" s="148">
        <v>800</v>
      </c>
      <c r="H91" s="140">
        <v>2580</v>
      </c>
    </row>
    <row r="92" spans="1:7" ht="19.5" customHeight="1">
      <c r="A92" s="143"/>
      <c r="B92" s="145" t="s">
        <v>368</v>
      </c>
      <c r="C92" s="144" t="s">
        <v>270</v>
      </c>
      <c r="D92" s="147">
        <f t="shared" si="1"/>
        <v>809</v>
      </c>
      <c r="E92" s="148">
        <v>809</v>
      </c>
      <c r="F92" s="148"/>
      <c r="G92" s="148"/>
    </row>
    <row r="93" spans="1:7" ht="19.5" customHeight="1">
      <c r="A93" s="143">
        <v>213</v>
      </c>
      <c r="B93" s="143"/>
      <c r="C93" s="144" t="s">
        <v>383</v>
      </c>
      <c r="D93" s="44">
        <f t="shared" si="1"/>
        <v>6369</v>
      </c>
      <c r="E93" s="144">
        <f>SUM(E94:E101)</f>
        <v>6369</v>
      </c>
      <c r="F93" s="144">
        <f>SUM(F94:F101)</f>
        <v>0</v>
      </c>
      <c r="G93" s="144">
        <f>SUM(G94:G101)</f>
        <v>0</v>
      </c>
    </row>
    <row r="94" spans="1:7" ht="19.5" customHeight="1">
      <c r="A94" s="143"/>
      <c r="B94" s="145" t="s">
        <v>363</v>
      </c>
      <c r="C94" s="144" t="s">
        <v>271</v>
      </c>
      <c r="D94" s="147">
        <f t="shared" si="1"/>
        <v>2104</v>
      </c>
      <c r="E94" s="148">
        <v>2104</v>
      </c>
      <c r="F94" s="148"/>
      <c r="G94" s="148"/>
    </row>
    <row r="95" spans="1:7" s="150" customFormat="1" ht="19.5" customHeight="1">
      <c r="A95" s="143"/>
      <c r="B95" s="145" t="s">
        <v>364</v>
      </c>
      <c r="C95" s="144" t="s">
        <v>272</v>
      </c>
      <c r="D95" s="147">
        <f t="shared" si="1"/>
        <v>1072</v>
      </c>
      <c r="E95" s="148">
        <v>1072</v>
      </c>
      <c r="F95" s="148"/>
      <c r="G95" s="144"/>
    </row>
    <row r="96" spans="1:7" s="150" customFormat="1" ht="19.5" customHeight="1">
      <c r="A96" s="143"/>
      <c r="B96" s="145" t="s">
        <v>369</v>
      </c>
      <c r="C96" s="144" t="s">
        <v>273</v>
      </c>
      <c r="D96" s="147">
        <f t="shared" si="1"/>
        <v>1013</v>
      </c>
      <c r="E96" s="148">
        <v>1013</v>
      </c>
      <c r="F96" s="148"/>
      <c r="G96" s="144"/>
    </row>
    <row r="97" spans="1:7" s="150" customFormat="1" ht="19.5" customHeight="1">
      <c r="A97" s="143"/>
      <c r="B97" s="145" t="s">
        <v>368</v>
      </c>
      <c r="C97" s="144" t="s">
        <v>274</v>
      </c>
      <c r="D97" s="147">
        <f t="shared" si="1"/>
        <v>825</v>
      </c>
      <c r="E97" s="148">
        <v>825</v>
      </c>
      <c r="F97" s="148"/>
      <c r="G97" s="148"/>
    </row>
    <row r="98" spans="1:7" ht="19.5" customHeight="1">
      <c r="A98" s="143"/>
      <c r="B98" s="151" t="s">
        <v>430</v>
      </c>
      <c r="C98" s="144" t="s">
        <v>431</v>
      </c>
      <c r="D98" s="147">
        <f t="shared" si="1"/>
        <v>0</v>
      </c>
      <c r="E98" s="148"/>
      <c r="F98" s="148"/>
      <c r="G98" s="148"/>
    </row>
    <row r="99" spans="1:7" ht="19.5" customHeight="1">
      <c r="A99" s="143"/>
      <c r="B99" s="151" t="s">
        <v>432</v>
      </c>
      <c r="C99" s="144" t="s">
        <v>433</v>
      </c>
      <c r="D99" s="147">
        <f t="shared" si="1"/>
        <v>1355</v>
      </c>
      <c r="E99" s="148">
        <v>1355</v>
      </c>
      <c r="F99" s="148"/>
      <c r="G99" s="148"/>
    </row>
    <row r="100" spans="1:7" ht="19.5" customHeight="1">
      <c r="A100" s="143"/>
      <c r="B100" s="151" t="s">
        <v>434</v>
      </c>
      <c r="C100" s="144" t="s">
        <v>435</v>
      </c>
      <c r="D100" s="147">
        <f t="shared" si="1"/>
        <v>0</v>
      </c>
      <c r="E100" s="148"/>
      <c r="F100" s="148"/>
      <c r="G100" s="148"/>
    </row>
    <row r="101" spans="1:7" ht="19.5" customHeight="1">
      <c r="A101" s="143"/>
      <c r="B101" s="143">
        <v>99</v>
      </c>
      <c r="C101" s="144" t="s">
        <v>436</v>
      </c>
      <c r="D101" s="147">
        <f t="shared" si="1"/>
        <v>0</v>
      </c>
      <c r="E101" s="148"/>
      <c r="F101" s="148"/>
      <c r="G101" s="148"/>
    </row>
    <row r="102" spans="1:7" ht="19.5" customHeight="1">
      <c r="A102" s="143">
        <v>214</v>
      </c>
      <c r="B102" s="143"/>
      <c r="C102" s="144" t="s">
        <v>384</v>
      </c>
      <c r="D102" s="44">
        <f t="shared" si="1"/>
        <v>799</v>
      </c>
      <c r="E102" s="144">
        <f>SUM(E103:E104)</f>
        <v>580</v>
      </c>
      <c r="F102" s="144">
        <f>SUM(F103:F104)</f>
        <v>0</v>
      </c>
      <c r="G102" s="144">
        <f>SUM(G103:G104)</f>
        <v>219</v>
      </c>
    </row>
    <row r="103" spans="1:7" ht="19.5" customHeight="1">
      <c r="A103" s="143"/>
      <c r="B103" s="145" t="s">
        <v>363</v>
      </c>
      <c r="C103" s="144" t="s">
        <v>275</v>
      </c>
      <c r="D103" s="147">
        <f t="shared" si="1"/>
        <v>580</v>
      </c>
      <c r="E103" s="148">
        <v>580</v>
      </c>
      <c r="F103" s="148"/>
      <c r="G103" s="148"/>
    </row>
    <row r="104" spans="1:7" ht="19.5" customHeight="1">
      <c r="A104" s="143"/>
      <c r="B104" s="145" t="s">
        <v>437</v>
      </c>
      <c r="C104" s="144" t="s">
        <v>438</v>
      </c>
      <c r="D104" s="147">
        <f t="shared" si="1"/>
        <v>219</v>
      </c>
      <c r="E104" s="148"/>
      <c r="F104" s="148"/>
      <c r="G104" s="148">
        <v>219</v>
      </c>
    </row>
    <row r="105" spans="1:7" ht="19.5" customHeight="1">
      <c r="A105" s="143">
        <v>215</v>
      </c>
      <c r="B105" s="143"/>
      <c r="C105" s="144" t="s">
        <v>385</v>
      </c>
      <c r="D105" s="44">
        <f t="shared" si="1"/>
        <v>110</v>
      </c>
      <c r="E105" s="144">
        <f>SUM(E106:E110)</f>
        <v>110</v>
      </c>
      <c r="F105" s="148"/>
      <c r="G105" s="144">
        <f>SUM(G106:G110)</f>
        <v>0</v>
      </c>
    </row>
    <row r="106" spans="1:7" ht="19.5" customHeight="1">
      <c r="A106" s="143"/>
      <c r="B106" s="145" t="s">
        <v>368</v>
      </c>
      <c r="C106" s="144" t="s">
        <v>276</v>
      </c>
      <c r="D106" s="147">
        <f t="shared" si="1"/>
        <v>0</v>
      </c>
      <c r="E106" s="148"/>
      <c r="F106" s="148"/>
      <c r="G106" s="148"/>
    </row>
    <row r="107" spans="1:7" ht="19.5" customHeight="1">
      <c r="A107" s="143"/>
      <c r="B107" s="145" t="s">
        <v>366</v>
      </c>
      <c r="C107" s="144" t="s">
        <v>277</v>
      </c>
      <c r="D107" s="147">
        <f t="shared" si="1"/>
        <v>10</v>
      </c>
      <c r="E107" s="148">
        <v>10</v>
      </c>
      <c r="F107" s="148"/>
      <c r="G107" s="148"/>
    </row>
    <row r="108" spans="1:7" ht="19.5" customHeight="1">
      <c r="A108" s="143"/>
      <c r="B108" s="145" t="s">
        <v>370</v>
      </c>
      <c r="C108" s="144" t="s">
        <v>278</v>
      </c>
      <c r="D108" s="147">
        <f t="shared" si="1"/>
        <v>0</v>
      </c>
      <c r="E108" s="148"/>
      <c r="F108" s="148"/>
      <c r="G108" s="148"/>
    </row>
    <row r="109" spans="1:7" ht="19.5" customHeight="1">
      <c r="A109" s="143"/>
      <c r="B109" s="145" t="s">
        <v>367</v>
      </c>
      <c r="C109" s="144" t="s">
        <v>279</v>
      </c>
      <c r="D109" s="147">
        <f t="shared" si="1"/>
        <v>0</v>
      </c>
      <c r="E109" s="148"/>
      <c r="F109" s="148"/>
      <c r="G109" s="148"/>
    </row>
    <row r="110" spans="1:7" ht="19.5" customHeight="1">
      <c r="A110" s="143"/>
      <c r="B110" s="143">
        <v>99</v>
      </c>
      <c r="C110" s="144" t="s">
        <v>280</v>
      </c>
      <c r="D110" s="147">
        <f t="shared" si="1"/>
        <v>100</v>
      </c>
      <c r="E110" s="148">
        <v>100</v>
      </c>
      <c r="F110" s="148"/>
      <c r="G110" s="148"/>
    </row>
    <row r="111" spans="1:7" ht="19.5" customHeight="1">
      <c r="A111" s="143">
        <v>216</v>
      </c>
      <c r="B111" s="143"/>
      <c r="C111" s="144" t="s">
        <v>386</v>
      </c>
      <c r="D111" s="44">
        <f t="shared" si="1"/>
        <v>799</v>
      </c>
      <c r="E111" s="144">
        <f>SUM(E112:E113)</f>
        <v>799</v>
      </c>
      <c r="F111" s="148"/>
      <c r="G111" s="148"/>
    </row>
    <row r="112" spans="1:7" ht="19.5" customHeight="1">
      <c r="A112" s="143"/>
      <c r="B112" s="145" t="s">
        <v>364</v>
      </c>
      <c r="C112" s="144" t="s">
        <v>281</v>
      </c>
      <c r="D112" s="147">
        <f t="shared" si="1"/>
        <v>75</v>
      </c>
      <c r="E112" s="148">
        <v>75</v>
      </c>
      <c r="F112" s="148"/>
      <c r="G112" s="148"/>
    </row>
    <row r="113" spans="1:7" ht="19.5" customHeight="1">
      <c r="A113" s="143"/>
      <c r="B113" s="145" t="s">
        <v>368</v>
      </c>
      <c r="C113" s="144" t="s">
        <v>282</v>
      </c>
      <c r="D113" s="147">
        <f t="shared" si="1"/>
        <v>724</v>
      </c>
      <c r="E113" s="148">
        <v>724</v>
      </c>
      <c r="F113" s="148"/>
      <c r="G113" s="148"/>
    </row>
    <row r="114" spans="1:7" ht="19.5" customHeight="1">
      <c r="A114" s="143">
        <v>217</v>
      </c>
      <c r="B114" s="143"/>
      <c r="C114" s="144" t="s">
        <v>387</v>
      </c>
      <c r="D114" s="44">
        <f t="shared" si="1"/>
        <v>0</v>
      </c>
      <c r="E114" s="148"/>
      <c r="F114" s="148"/>
      <c r="G114" s="148"/>
    </row>
    <row r="115" spans="1:7" ht="19.5" customHeight="1">
      <c r="A115" s="143"/>
      <c r="B115" s="143">
        <v>99</v>
      </c>
      <c r="C115" s="148" t="s">
        <v>283</v>
      </c>
      <c r="D115" s="44">
        <f t="shared" si="1"/>
        <v>0</v>
      </c>
      <c r="E115" s="148"/>
      <c r="F115" s="148"/>
      <c r="G115" s="148"/>
    </row>
    <row r="116" spans="1:7" ht="19.5" customHeight="1">
      <c r="A116" s="143">
        <v>220</v>
      </c>
      <c r="B116" s="143"/>
      <c r="C116" s="144" t="s">
        <v>388</v>
      </c>
      <c r="D116" s="44">
        <f t="shared" si="1"/>
        <v>668</v>
      </c>
      <c r="E116" s="144">
        <f>SUM(E117:E119)</f>
        <v>579</v>
      </c>
      <c r="F116" s="144">
        <f>SUM(F117:F119)</f>
        <v>0</v>
      </c>
      <c r="G116" s="144">
        <f>SUM(G117:G119)</f>
        <v>89</v>
      </c>
    </row>
    <row r="117" spans="1:7" ht="19.5" customHeight="1">
      <c r="A117" s="143"/>
      <c r="B117" s="145" t="s">
        <v>363</v>
      </c>
      <c r="C117" s="144" t="s">
        <v>284</v>
      </c>
      <c r="D117" s="147">
        <f t="shared" si="1"/>
        <v>585</v>
      </c>
      <c r="E117" s="148">
        <v>496</v>
      </c>
      <c r="F117" s="148"/>
      <c r="G117" s="148">
        <v>89</v>
      </c>
    </row>
    <row r="118" spans="1:7" ht="19.5" customHeight="1">
      <c r="A118" s="143"/>
      <c r="B118" s="145" t="s">
        <v>365</v>
      </c>
      <c r="C118" s="144" t="s">
        <v>285</v>
      </c>
      <c r="D118" s="147">
        <f t="shared" si="1"/>
        <v>83</v>
      </c>
      <c r="E118" s="148">
        <v>83</v>
      </c>
      <c r="F118" s="148"/>
      <c r="G118" s="148"/>
    </row>
    <row r="119" spans="1:7" ht="19.5" customHeight="1">
      <c r="A119" s="143"/>
      <c r="B119" s="145" t="s">
        <v>368</v>
      </c>
      <c r="C119" s="144" t="s">
        <v>286</v>
      </c>
      <c r="D119" s="147">
        <f t="shared" si="1"/>
        <v>0</v>
      </c>
      <c r="E119" s="148"/>
      <c r="F119" s="148"/>
      <c r="G119" s="148"/>
    </row>
    <row r="120" spans="1:7" ht="19.5" customHeight="1">
      <c r="A120" s="143">
        <v>221</v>
      </c>
      <c r="B120" s="143"/>
      <c r="C120" s="144" t="s">
        <v>389</v>
      </c>
      <c r="D120" s="44">
        <f t="shared" si="1"/>
        <v>2877</v>
      </c>
      <c r="E120" s="144">
        <f>SUM(E121:E123)</f>
        <v>2877</v>
      </c>
      <c r="F120" s="144">
        <f>SUM(F121:F123)</f>
        <v>0</v>
      </c>
      <c r="G120" s="144">
        <f>SUM(G121:G123)</f>
        <v>0</v>
      </c>
    </row>
    <row r="121" spans="1:8" ht="19.5" customHeight="1">
      <c r="A121" s="143"/>
      <c r="B121" s="145" t="s">
        <v>363</v>
      </c>
      <c r="C121" s="144" t="s">
        <v>287</v>
      </c>
      <c r="D121" s="147">
        <f t="shared" si="1"/>
        <v>10</v>
      </c>
      <c r="E121" s="148">
        <v>10</v>
      </c>
      <c r="F121" s="148"/>
      <c r="G121" s="148"/>
      <c r="H121" s="140">
        <v>760</v>
      </c>
    </row>
    <row r="122" spans="1:7" ht="19.5" customHeight="1">
      <c r="A122" s="143"/>
      <c r="B122" s="145" t="s">
        <v>364</v>
      </c>
      <c r="C122" s="144" t="s">
        <v>288</v>
      </c>
      <c r="D122" s="147">
        <f t="shared" si="1"/>
        <v>2867</v>
      </c>
      <c r="E122" s="148">
        <v>2867</v>
      </c>
      <c r="F122" s="148"/>
      <c r="G122" s="148"/>
    </row>
    <row r="123" spans="1:7" ht="19.5" customHeight="1">
      <c r="A123" s="143"/>
      <c r="B123" s="145" t="s">
        <v>369</v>
      </c>
      <c r="C123" s="144" t="s">
        <v>289</v>
      </c>
      <c r="D123" s="147">
        <f t="shared" si="1"/>
        <v>0</v>
      </c>
      <c r="E123" s="148"/>
      <c r="F123" s="148"/>
      <c r="G123" s="148"/>
    </row>
    <row r="124" spans="1:7" ht="19.5" customHeight="1">
      <c r="A124" s="143">
        <v>222</v>
      </c>
      <c r="B124" s="143"/>
      <c r="C124" s="144" t="s">
        <v>390</v>
      </c>
      <c r="D124" s="44">
        <f t="shared" si="1"/>
        <v>53</v>
      </c>
      <c r="E124" s="144">
        <f>SUM(E125:E125)</f>
        <v>53</v>
      </c>
      <c r="F124" s="148"/>
      <c r="G124" s="148"/>
    </row>
    <row r="125" spans="1:7" ht="19.5" customHeight="1">
      <c r="A125" s="143"/>
      <c r="B125" s="145" t="s">
        <v>363</v>
      </c>
      <c r="C125" s="144" t="s">
        <v>439</v>
      </c>
      <c r="D125" s="147">
        <f t="shared" si="1"/>
        <v>53</v>
      </c>
      <c r="E125" s="148">
        <v>53</v>
      </c>
      <c r="F125" s="148"/>
      <c r="G125" s="148"/>
    </row>
    <row r="126" spans="1:7" ht="19.5" customHeight="1">
      <c r="A126" s="143">
        <v>227</v>
      </c>
      <c r="B126" s="143"/>
      <c r="C126" s="144" t="s">
        <v>391</v>
      </c>
      <c r="D126" s="44">
        <f t="shared" si="1"/>
        <v>800</v>
      </c>
      <c r="E126" s="144">
        <v>800</v>
      </c>
      <c r="F126" s="148"/>
      <c r="G126" s="148"/>
    </row>
    <row r="127" spans="1:7" ht="19.5" customHeight="1">
      <c r="A127" s="143">
        <v>232</v>
      </c>
      <c r="B127" s="143"/>
      <c r="C127" s="144" t="s">
        <v>440</v>
      </c>
      <c r="D127" s="44">
        <f t="shared" si="1"/>
        <v>905</v>
      </c>
      <c r="E127" s="144">
        <f>SUM(E128:E128)</f>
        <v>905</v>
      </c>
      <c r="F127" s="148"/>
      <c r="G127" s="148"/>
    </row>
    <row r="128" spans="1:8" ht="19.5" customHeight="1">
      <c r="A128" s="143"/>
      <c r="B128" s="145" t="s">
        <v>369</v>
      </c>
      <c r="C128" s="152" t="s">
        <v>441</v>
      </c>
      <c r="D128" s="147">
        <f t="shared" si="1"/>
        <v>905</v>
      </c>
      <c r="E128" s="148">
        <v>905</v>
      </c>
      <c r="F128" s="148"/>
      <c r="G128" s="148"/>
      <c r="H128" s="140">
        <v>905</v>
      </c>
    </row>
    <row r="129" spans="1:7" ht="19.5" customHeight="1">
      <c r="A129" s="143"/>
      <c r="B129" s="143"/>
      <c r="C129" s="143" t="s">
        <v>54</v>
      </c>
      <c r="D129" s="44">
        <f>SUM(E129:G129)</f>
        <v>72321</v>
      </c>
      <c r="E129" s="144">
        <f>SUM(E6,E31,E38,E46,E52,E59,E73,E82,E88,E93,E102,E105,E111,E116,E120,E124,E126,E127)</f>
        <v>70973</v>
      </c>
      <c r="F129" s="144">
        <f>SUM(F6,F31,F38,F46,F52,F59,F73,F82,F88,F93,F102,F105,F111,F116,F120,F124,F126,F127)</f>
        <v>0</v>
      </c>
      <c r="G129" s="144">
        <f>SUM(G6,G31,G38,G46,G52,G59,G73,G82,G88,G93,G102,G105,G111,G116,G120,G124,G126,G127)</f>
        <v>1348</v>
      </c>
    </row>
    <row r="130" ht="19.5" customHeight="1"/>
    <row r="131" ht="19.5" customHeight="1"/>
    <row r="132" ht="19.5" customHeight="1"/>
    <row r="133" ht="19.5" customHeight="1"/>
    <row r="134" ht="19.5" customHeight="1"/>
  </sheetData>
  <sheetProtection/>
  <mergeCells count="7">
    <mergeCell ref="A2:G2"/>
    <mergeCell ref="G4:G5"/>
    <mergeCell ref="E4:E5"/>
    <mergeCell ref="F4:F5"/>
    <mergeCell ref="A4:B4"/>
    <mergeCell ref="C4:C5"/>
    <mergeCell ref="D4:D5"/>
  </mergeCells>
  <printOptions horizontalCentered="1"/>
  <pageMargins left="0.3145833333333333" right="0.3145833333333333" top="0.5111111111111111" bottom="0.6298611111111111" header="0.4326388888888889" footer="0.5111111111111111"/>
  <pageSetup firstPageNumber="13" useFirstPageNumber="1" fitToHeight="0" horizontalDpi="600" verticalDpi="600" orientation="portrait" paperSize="9" scale="75" r:id="rId3"/>
  <headerFooter alignWithMargins="0">
    <oddFooter xml:space="preserve">&amp;C&amp;"Arial"&amp;10第 &amp;P 页 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showGridLines="0" showZeros="0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9.00390625" defaultRowHeight="14.25"/>
  <cols>
    <col min="1" max="1" width="37.7109375" style="1" customWidth="1"/>
    <col min="2" max="2" width="23.00390625" style="1" customWidth="1"/>
    <col min="3" max="3" width="33.8515625" style="1" customWidth="1"/>
    <col min="4" max="4" width="19.7109375" style="1" customWidth="1"/>
    <col min="5" max="242" width="9.00390625" style="1" bestFit="1" customWidth="1"/>
    <col min="243" max="16384" width="9.00390625" style="1" customWidth="1"/>
  </cols>
  <sheetData>
    <row r="1" spans="1:4" ht="19.5" customHeight="1">
      <c r="A1" s="100" t="s">
        <v>343</v>
      </c>
      <c r="B1" s="14"/>
      <c r="C1" s="15"/>
      <c r="D1" s="15"/>
    </row>
    <row r="2" spans="1:4" ht="27.75" customHeight="1">
      <c r="A2" s="171" t="s">
        <v>412</v>
      </c>
      <c r="B2" s="171"/>
      <c r="C2" s="171"/>
      <c r="D2" s="171"/>
    </row>
    <row r="3" spans="1:4" ht="33.75" customHeight="1">
      <c r="A3" s="14"/>
      <c r="B3" s="14"/>
      <c r="C3" s="15"/>
      <c r="D3" s="95" t="s">
        <v>1</v>
      </c>
    </row>
    <row r="4" spans="1:4" ht="24.75" customHeight="1">
      <c r="A4" s="198" t="s">
        <v>132</v>
      </c>
      <c r="B4" s="198"/>
      <c r="C4" s="198" t="s">
        <v>133</v>
      </c>
      <c r="D4" s="198"/>
    </row>
    <row r="5" spans="1:4" ht="24.75" customHeight="1">
      <c r="A5" s="13" t="s">
        <v>2</v>
      </c>
      <c r="B5" s="88" t="s">
        <v>332</v>
      </c>
      <c r="C5" s="13" t="s">
        <v>2</v>
      </c>
      <c r="D5" s="88" t="s">
        <v>332</v>
      </c>
    </row>
    <row r="6" spans="1:4" ht="24.75" customHeight="1">
      <c r="A6" s="25" t="s">
        <v>100</v>
      </c>
      <c r="B6" s="23">
        <v>10</v>
      </c>
      <c r="C6" s="25" t="s">
        <v>202</v>
      </c>
      <c r="D6" s="23">
        <v>0</v>
      </c>
    </row>
    <row r="7" spans="1:4" ht="24.75" customHeight="1">
      <c r="A7" s="25" t="s">
        <v>290</v>
      </c>
      <c r="B7" s="23"/>
      <c r="C7" s="25" t="s">
        <v>291</v>
      </c>
      <c r="D7" s="23">
        <v>0</v>
      </c>
    </row>
    <row r="8" spans="1:4" ht="24.75" customHeight="1">
      <c r="A8" s="25" t="s">
        <v>292</v>
      </c>
      <c r="B8" s="23"/>
      <c r="C8" s="25" t="s">
        <v>293</v>
      </c>
      <c r="D8" s="23">
        <v>0</v>
      </c>
    </row>
    <row r="9" spans="1:4" ht="24.75" customHeight="1">
      <c r="A9" s="25" t="s">
        <v>294</v>
      </c>
      <c r="B9" s="23"/>
      <c r="C9" s="25" t="s">
        <v>295</v>
      </c>
      <c r="D9" s="23">
        <v>0</v>
      </c>
    </row>
    <row r="10" spans="1:4" ht="24.75" customHeight="1">
      <c r="A10" s="25" t="s">
        <v>296</v>
      </c>
      <c r="B10" s="23"/>
      <c r="C10" s="25" t="s">
        <v>297</v>
      </c>
      <c r="D10" s="23">
        <v>3515</v>
      </c>
    </row>
    <row r="11" spans="1:4" ht="24.75" customHeight="1">
      <c r="A11" s="25" t="s">
        <v>298</v>
      </c>
      <c r="B11" s="23">
        <v>15</v>
      </c>
      <c r="C11" s="25" t="s">
        <v>299</v>
      </c>
      <c r="D11" s="23"/>
    </row>
    <row r="12" spans="1:4" ht="24.75" customHeight="1">
      <c r="A12" s="25" t="s">
        <v>111</v>
      </c>
      <c r="B12" s="23">
        <v>3500</v>
      </c>
      <c r="C12" s="25" t="s">
        <v>300</v>
      </c>
      <c r="D12" s="23"/>
    </row>
    <row r="13" spans="1:4" ht="24.75" customHeight="1">
      <c r="A13" s="25" t="s">
        <v>301</v>
      </c>
      <c r="B13" s="23"/>
      <c r="C13" s="25" t="s">
        <v>302</v>
      </c>
      <c r="D13" s="23">
        <v>10</v>
      </c>
    </row>
    <row r="14" spans="1:4" ht="24.75" customHeight="1">
      <c r="A14" s="25" t="s">
        <v>303</v>
      </c>
      <c r="B14" s="23"/>
      <c r="C14" s="25" t="s">
        <v>304</v>
      </c>
      <c r="D14" s="23"/>
    </row>
    <row r="15" spans="1:4" ht="24.75" customHeight="1">
      <c r="A15" s="25"/>
      <c r="B15" s="23"/>
      <c r="C15" s="25" t="s">
        <v>305</v>
      </c>
      <c r="D15" s="23"/>
    </row>
    <row r="16" spans="1:4" ht="24.75" customHeight="1">
      <c r="A16" s="25"/>
      <c r="B16" s="23"/>
      <c r="C16" s="25"/>
      <c r="D16" s="23"/>
    </row>
    <row r="17" spans="1:4" ht="24.75" customHeight="1">
      <c r="A17" s="25"/>
      <c r="B17" s="23"/>
      <c r="C17" s="25"/>
      <c r="D17" s="23"/>
    </row>
    <row r="18" spans="1:4" ht="24.75" customHeight="1">
      <c r="A18" s="25"/>
      <c r="B18" s="23"/>
      <c r="C18" s="25"/>
      <c r="D18" s="23"/>
    </row>
    <row r="19" spans="1:4" ht="24.75" customHeight="1">
      <c r="A19" s="25"/>
      <c r="B19" s="23"/>
      <c r="C19" s="25"/>
      <c r="D19" s="23"/>
    </row>
    <row r="20" spans="1:8" ht="24.75" customHeight="1">
      <c r="A20" s="25"/>
      <c r="B20" s="23"/>
      <c r="C20" s="25"/>
      <c r="D20" s="23"/>
      <c r="E20" s="2"/>
      <c r="F20" s="2"/>
      <c r="G20" s="2"/>
      <c r="H20" s="2"/>
    </row>
    <row r="21" spans="1:8" s="2" customFormat="1" ht="24.75" customHeight="1">
      <c r="A21" s="25"/>
      <c r="B21" s="23"/>
      <c r="C21" s="25"/>
      <c r="D21" s="23"/>
      <c r="E21" s="1"/>
      <c r="F21" s="1"/>
      <c r="G21" s="1"/>
      <c r="H21" s="1"/>
    </row>
    <row r="22" spans="1:4" ht="24.75" customHeight="1">
      <c r="A22" s="39"/>
      <c r="B22" s="23"/>
      <c r="C22" s="25"/>
      <c r="D22" s="23"/>
    </row>
    <row r="23" spans="1:4" s="2" customFormat="1" ht="24.75" customHeight="1">
      <c r="A23" s="59" t="s">
        <v>129</v>
      </c>
      <c r="B23" s="53">
        <f>SUM(B6:B22)</f>
        <v>3525</v>
      </c>
      <c r="C23" s="59" t="s">
        <v>130</v>
      </c>
      <c r="D23" s="53">
        <f>SUM(D6:D22)</f>
        <v>3525</v>
      </c>
    </row>
    <row r="24" ht="24.75" customHeight="1"/>
    <row r="25" ht="24.75" customHeight="1"/>
    <row r="26" ht="24.75" customHeight="1"/>
    <row r="27" ht="24.75" customHeight="1"/>
  </sheetData>
  <sheetProtection/>
  <mergeCells count="3">
    <mergeCell ref="A2:D2"/>
    <mergeCell ref="A4:B4"/>
    <mergeCell ref="C4:D4"/>
  </mergeCells>
  <printOptions horizontalCentered="1"/>
  <pageMargins left="0.15694444444444444" right="0.19652777777777777" top="0.5902777777777778" bottom="0.6673611111111111" header="0.2361111111111111" footer="0.7875"/>
  <pageSetup firstPageNumber="22" useFirstPageNumber="1" horizontalDpi="600" verticalDpi="600" orientation="portrait" paperSize="9" scale="80"/>
  <headerFooter alignWithMargins="0">
    <oddFooter>&amp;C&amp;"Arial"&amp;10第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H19"/>
  <sheetViews>
    <sheetView showGridLines="0" showZeros="0" zoomScale="75" zoomScaleNormal="75" zoomScalePageLayoutView="0" workbookViewId="0" topLeftCell="A1">
      <selection activeCell="B11" sqref="B11"/>
    </sheetView>
  </sheetViews>
  <sheetFormatPr defaultColWidth="10.28125" defaultRowHeight="14.25"/>
  <cols>
    <col min="1" max="1" width="38.28125" style="106" customWidth="1"/>
    <col min="2" max="2" width="21.140625" style="106" customWidth="1"/>
    <col min="3" max="3" width="37.8515625" style="106" customWidth="1"/>
    <col min="4" max="4" width="21.28125" style="106" customWidth="1"/>
    <col min="5" max="242" width="10.28125" style="106" customWidth="1"/>
    <col min="243" max="16384" width="10.28125" style="121" customWidth="1"/>
  </cols>
  <sheetData>
    <row r="1" spans="1:2" ht="22.5" customHeight="1">
      <c r="A1" s="87" t="s">
        <v>396</v>
      </c>
      <c r="B1" s="87"/>
    </row>
    <row r="2" spans="1:4" ht="21.75" customHeight="1">
      <c r="A2" s="199" t="s">
        <v>397</v>
      </c>
      <c r="B2" s="199"/>
      <c r="C2" s="199"/>
      <c r="D2" s="199"/>
    </row>
    <row r="3" spans="2:4" ht="25.5" customHeight="1">
      <c r="B3" s="87"/>
      <c r="D3" s="122" t="s">
        <v>398</v>
      </c>
    </row>
    <row r="4" spans="1:4" s="109" customFormat="1" ht="30.75" customHeight="1">
      <c r="A4" s="174" t="s">
        <v>134</v>
      </c>
      <c r="B4" s="174"/>
      <c r="C4" s="174" t="s">
        <v>135</v>
      </c>
      <c r="D4" s="174"/>
    </row>
    <row r="5" spans="1:4" s="109" customFormat="1" ht="30.75" customHeight="1">
      <c r="A5" s="108" t="s">
        <v>136</v>
      </c>
      <c r="B5" s="4" t="s">
        <v>399</v>
      </c>
      <c r="C5" s="108" t="s">
        <v>137</v>
      </c>
      <c r="D5" s="4" t="s">
        <v>399</v>
      </c>
    </row>
    <row r="6" spans="1:4" s="109" customFormat="1" ht="30.75" customHeight="1">
      <c r="A6" s="110" t="s">
        <v>328</v>
      </c>
      <c r="B6" s="111">
        <v>1321</v>
      </c>
      <c r="C6" s="110" t="s">
        <v>139</v>
      </c>
      <c r="D6" s="111">
        <v>2666</v>
      </c>
    </row>
    <row r="7" spans="1:4" s="109" customFormat="1" ht="30.75" customHeight="1">
      <c r="A7" s="110" t="s">
        <v>140</v>
      </c>
      <c r="B7" s="111">
        <v>216</v>
      </c>
      <c r="C7" s="110" t="s">
        <v>141</v>
      </c>
      <c r="D7" s="111">
        <v>107</v>
      </c>
    </row>
    <row r="8" spans="1:4" s="109" customFormat="1" ht="30.75" customHeight="1">
      <c r="A8" s="110" t="s">
        <v>329</v>
      </c>
      <c r="B8" s="111"/>
      <c r="C8" s="110" t="s">
        <v>142</v>
      </c>
      <c r="D8" s="111"/>
    </row>
    <row r="9" spans="1:4" s="109" customFormat="1" ht="30.75" customHeight="1">
      <c r="A9" s="110" t="s">
        <v>143</v>
      </c>
      <c r="B9" s="111">
        <v>61</v>
      </c>
      <c r="C9" s="110" t="s">
        <v>144</v>
      </c>
      <c r="D9" s="111">
        <v>29</v>
      </c>
    </row>
    <row r="10" spans="1:4" s="109" customFormat="1" ht="30.75" customHeight="1">
      <c r="A10" s="110" t="s">
        <v>145</v>
      </c>
      <c r="B10" s="111"/>
      <c r="C10" s="110" t="s">
        <v>146</v>
      </c>
      <c r="D10" s="111"/>
    </row>
    <row r="11" spans="1:4" s="109" customFormat="1" ht="30.75" customHeight="1">
      <c r="A11" s="110" t="s">
        <v>335</v>
      </c>
      <c r="B11" s="111"/>
      <c r="C11" s="110" t="s">
        <v>147</v>
      </c>
      <c r="D11" s="111"/>
    </row>
    <row r="12" spans="1:4" s="109" customFormat="1" ht="30.75" customHeight="1">
      <c r="A12" s="110" t="s">
        <v>336</v>
      </c>
      <c r="B12" s="111"/>
      <c r="C12" s="110" t="s">
        <v>148</v>
      </c>
      <c r="D12" s="111">
        <v>2189</v>
      </c>
    </row>
    <row r="13" spans="1:4" s="109" customFormat="1" ht="30.75" customHeight="1">
      <c r="A13" s="110" t="s">
        <v>337</v>
      </c>
      <c r="B13" s="111">
        <v>2595</v>
      </c>
      <c r="C13" s="110" t="s">
        <v>150</v>
      </c>
      <c r="D13" s="111"/>
    </row>
    <row r="14" spans="1:4" s="109" customFormat="1" ht="30.75" customHeight="1">
      <c r="A14" s="110" t="s">
        <v>443</v>
      </c>
      <c r="B14" s="111">
        <v>14206</v>
      </c>
      <c r="C14" s="110" t="s">
        <v>443</v>
      </c>
      <c r="D14" s="111">
        <v>14206</v>
      </c>
    </row>
    <row r="15" spans="1:4" s="109" customFormat="1" ht="30.75" customHeight="1">
      <c r="A15" s="117"/>
      <c r="B15" s="27"/>
      <c r="C15" s="117"/>
      <c r="D15" s="123"/>
    </row>
    <row r="16" spans="1:242" s="120" customFormat="1" ht="30.75" customHeight="1">
      <c r="A16" s="108" t="s">
        <v>151</v>
      </c>
      <c r="B16" s="27">
        <f>SUM(B6:B15)</f>
        <v>18399</v>
      </c>
      <c r="C16" s="108" t="s">
        <v>152</v>
      </c>
      <c r="D16" s="27">
        <f>SUM(D6:D15)</f>
        <v>19197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</row>
    <row r="17" spans="1:4" s="109" customFormat="1" ht="30.75" customHeight="1">
      <c r="A17" s="110" t="s">
        <v>153</v>
      </c>
      <c r="B17" s="111">
        <v>5006</v>
      </c>
      <c r="C17" s="117" t="s">
        <v>154</v>
      </c>
      <c r="D17" s="111">
        <f>B19-D16</f>
        <v>5298</v>
      </c>
    </row>
    <row r="18" spans="1:4" s="109" customFormat="1" ht="30.75" customHeight="1">
      <c r="A18" s="110" t="s">
        <v>155</v>
      </c>
      <c r="B18" s="111">
        <v>1090</v>
      </c>
      <c r="C18" s="110"/>
      <c r="D18" s="111"/>
    </row>
    <row r="19" spans="1:4" s="120" customFormat="1" ht="30.75" customHeight="1">
      <c r="A19" s="108" t="s">
        <v>306</v>
      </c>
      <c r="B19" s="27">
        <f>SUM(B16:B18)</f>
        <v>24495</v>
      </c>
      <c r="C19" s="108" t="s">
        <v>307</v>
      </c>
      <c r="D19" s="27">
        <f>SUM(D16:D18)</f>
        <v>24495</v>
      </c>
    </row>
    <row r="20" ht="21" customHeight="1"/>
  </sheetData>
  <sheetProtection/>
  <mergeCells count="3">
    <mergeCell ref="A2:D2"/>
    <mergeCell ref="A4:B4"/>
    <mergeCell ref="C4:D4"/>
  </mergeCells>
  <printOptions horizontalCentered="1"/>
  <pageMargins left="0.3541666666666667" right="0.3541666666666667" top="0.5111111111111111" bottom="0.5902777777777778" header="0.4722222222222222" footer="0.5506944444444445"/>
  <pageSetup firstPageNumber="24" useFirstPageNumber="1" horizontalDpi="600" verticalDpi="600" orientation="landscape" paperSize="9" scale="75"/>
  <headerFooter alignWithMargins="0">
    <oddFooter>&amp;C&amp;"Arial"&amp;10第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16"/>
  <sheetViews>
    <sheetView zoomScaleSheetLayoutView="100" zoomScalePageLayoutView="0" workbookViewId="0" topLeftCell="A4">
      <selection activeCell="A6" sqref="A6"/>
    </sheetView>
  </sheetViews>
  <sheetFormatPr defaultColWidth="9.140625" defaultRowHeight="14.25"/>
  <cols>
    <col min="1" max="1" width="81.28125" style="0" customWidth="1"/>
  </cols>
  <sheetData>
    <row r="3" ht="20.25">
      <c r="A3" s="102" t="s">
        <v>356</v>
      </c>
    </row>
    <row r="4" ht="30" customHeight="1"/>
    <row r="5" s="81" customFormat="1" ht="27.75" customHeight="1">
      <c r="A5" s="101" t="s">
        <v>344</v>
      </c>
    </row>
    <row r="6" s="81" customFormat="1" ht="27.75" customHeight="1">
      <c r="A6" s="101" t="s">
        <v>345</v>
      </c>
    </row>
    <row r="7" s="81" customFormat="1" ht="27.75" customHeight="1">
      <c r="A7" s="101" t="s">
        <v>346</v>
      </c>
    </row>
    <row r="8" s="81" customFormat="1" ht="27.75" customHeight="1">
      <c r="A8" s="101" t="s">
        <v>347</v>
      </c>
    </row>
    <row r="9" s="81" customFormat="1" ht="27.75" customHeight="1">
      <c r="A9" s="101" t="s">
        <v>348</v>
      </c>
    </row>
    <row r="10" s="81" customFormat="1" ht="27.75" customHeight="1">
      <c r="A10" s="101" t="s">
        <v>349</v>
      </c>
    </row>
    <row r="11" s="81" customFormat="1" ht="27.75" customHeight="1">
      <c r="A11" s="101" t="s">
        <v>350</v>
      </c>
    </row>
    <row r="12" s="81" customFormat="1" ht="27.75" customHeight="1">
      <c r="A12" s="101" t="s">
        <v>351</v>
      </c>
    </row>
    <row r="13" s="81" customFormat="1" ht="27.75" customHeight="1">
      <c r="A13" s="101" t="s">
        <v>352</v>
      </c>
    </row>
    <row r="14" s="81" customFormat="1" ht="27.75" customHeight="1">
      <c r="A14" s="101" t="s">
        <v>353</v>
      </c>
    </row>
    <row r="15" s="81" customFormat="1" ht="27.75" customHeight="1">
      <c r="A15" s="101" t="s">
        <v>354</v>
      </c>
    </row>
    <row r="16" s="81" customFormat="1" ht="27.75" customHeight="1">
      <c r="A16" s="101" t="s">
        <v>355</v>
      </c>
    </row>
    <row r="17" s="80" customFormat="1" ht="21.75" customHeight="1"/>
    <row r="18" s="80" customFormat="1" ht="21.75" customHeight="1"/>
    <row r="19" s="80" customFormat="1" ht="21.75" customHeight="1"/>
    <row r="20" s="80" customFormat="1" ht="21.75" customHeight="1"/>
  </sheetData>
  <sheetProtection/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showGridLines="0" showZeros="0" zoomScale="75" zoomScaleNormal="75" zoomScalePageLayoutView="0" workbookViewId="0" topLeftCell="A1">
      <pane xSplit="1" ySplit="6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5" sqref="D25"/>
    </sheetView>
  </sheetViews>
  <sheetFormatPr defaultColWidth="9.00390625" defaultRowHeight="14.25"/>
  <cols>
    <col min="1" max="1" width="34.57421875" style="8" customWidth="1"/>
    <col min="2" max="4" width="15.421875" style="8" customWidth="1"/>
    <col min="5" max="5" width="14.28125" style="8" customWidth="1"/>
    <col min="6" max="6" width="15.00390625" style="8" customWidth="1"/>
    <col min="7" max="16384" width="9.00390625" style="8" customWidth="1"/>
  </cols>
  <sheetData>
    <row r="1" ht="18" customHeight="1">
      <c r="A1" s="3" t="s">
        <v>0</v>
      </c>
    </row>
    <row r="2" spans="1:6" s="3" customFormat="1" ht="32.25" customHeight="1">
      <c r="A2" s="159" t="s">
        <v>400</v>
      </c>
      <c r="B2" s="160"/>
      <c r="C2" s="160"/>
      <c r="D2" s="159"/>
      <c r="E2" s="159"/>
      <c r="F2" s="159"/>
    </row>
    <row r="3" spans="1:6" ht="24.75" customHeight="1">
      <c r="A3" s="3"/>
      <c r="F3" s="34" t="s">
        <v>1</v>
      </c>
    </row>
    <row r="4" spans="1:6" s="5" customFormat="1" ht="21" customHeight="1">
      <c r="A4" s="161" t="s">
        <v>2</v>
      </c>
      <c r="B4" s="158" t="s">
        <v>3</v>
      </c>
      <c r="C4" s="158" t="s">
        <v>308</v>
      </c>
      <c r="D4" s="164" t="s">
        <v>5</v>
      </c>
      <c r="E4" s="158" t="s">
        <v>6</v>
      </c>
      <c r="F4" s="158" t="s">
        <v>7</v>
      </c>
    </row>
    <row r="5" spans="1:6" s="5" customFormat="1" ht="21" customHeight="1">
      <c r="A5" s="162"/>
      <c r="B5" s="158"/>
      <c r="C5" s="158"/>
      <c r="D5" s="164"/>
      <c r="E5" s="158"/>
      <c r="F5" s="158"/>
    </row>
    <row r="6" spans="1:6" s="5" customFormat="1" ht="21" customHeight="1">
      <c r="A6" s="163"/>
      <c r="B6" s="158"/>
      <c r="C6" s="158"/>
      <c r="D6" s="164"/>
      <c r="E6" s="158"/>
      <c r="F6" s="158"/>
    </row>
    <row r="7" spans="1:6" s="5" customFormat="1" ht="21" customHeight="1">
      <c r="A7" s="16" t="s">
        <v>8</v>
      </c>
      <c r="B7" s="27">
        <f>SUM(B8:B21)</f>
        <v>8780</v>
      </c>
      <c r="C7" s="27">
        <f>SUM(C8:C21)</f>
        <v>10500</v>
      </c>
      <c r="D7" s="27">
        <f>SUM(D8:D21)</f>
        <v>9700</v>
      </c>
      <c r="E7" s="21">
        <f>D7/C7*100</f>
        <v>92.38095238095238</v>
      </c>
      <c r="F7" s="21">
        <f>(D7/B7-1)*100</f>
        <v>10.478359908883817</v>
      </c>
    </row>
    <row r="8" spans="1:6" ht="21" customHeight="1">
      <c r="A8" s="6" t="s">
        <v>9</v>
      </c>
      <c r="B8" s="67">
        <v>637</v>
      </c>
      <c r="C8" s="50">
        <v>735</v>
      </c>
      <c r="D8" s="50">
        <v>735</v>
      </c>
      <c r="E8" s="47">
        <f>D8/C8*100</f>
        <v>100</v>
      </c>
      <c r="F8" s="47">
        <f>(D8/B8-1)*100</f>
        <v>15.384615384615374</v>
      </c>
    </row>
    <row r="9" spans="1:6" ht="21" customHeight="1">
      <c r="A9" s="6" t="s">
        <v>10</v>
      </c>
      <c r="B9" s="67">
        <v>6172</v>
      </c>
      <c r="C9" s="50">
        <v>7401</v>
      </c>
      <c r="D9" s="50">
        <v>6601</v>
      </c>
      <c r="E9" s="47">
        <f>D9/C9*100</f>
        <v>89.19064991217404</v>
      </c>
      <c r="F9" s="47">
        <f>(D9/B9-1)*100</f>
        <v>6.950745301360994</v>
      </c>
    </row>
    <row r="10" spans="1:6" ht="21" customHeight="1">
      <c r="A10" s="6" t="s">
        <v>11</v>
      </c>
      <c r="B10" s="67">
        <v>371</v>
      </c>
      <c r="C10" s="67">
        <v>445</v>
      </c>
      <c r="D10" s="67">
        <v>445</v>
      </c>
      <c r="E10" s="47">
        <f>D10/C10*100</f>
        <v>100</v>
      </c>
      <c r="F10" s="47">
        <f>(D10/B10-1)*100</f>
        <v>19.946091644204845</v>
      </c>
    </row>
    <row r="11" spans="1:6" ht="21" customHeight="1">
      <c r="A11" s="6" t="s">
        <v>12</v>
      </c>
      <c r="B11" s="67">
        <v>140</v>
      </c>
      <c r="C11" s="67">
        <v>168</v>
      </c>
      <c r="D11" s="67">
        <v>168</v>
      </c>
      <c r="E11" s="47">
        <f>D11/C11*100</f>
        <v>100</v>
      </c>
      <c r="F11" s="47">
        <f>(D11/B11-1)*100</f>
        <v>19.999999999999996</v>
      </c>
    </row>
    <row r="12" spans="1:6" ht="21" customHeight="1">
      <c r="A12" s="6" t="s">
        <v>13</v>
      </c>
      <c r="B12" s="67"/>
      <c r="C12" s="67"/>
      <c r="D12" s="67"/>
      <c r="E12" s="47"/>
      <c r="F12" s="47"/>
    </row>
    <row r="13" spans="1:6" ht="21" customHeight="1">
      <c r="A13" s="6" t="s">
        <v>14</v>
      </c>
      <c r="B13" s="67">
        <v>382</v>
      </c>
      <c r="C13" s="67">
        <v>458</v>
      </c>
      <c r="D13" s="67">
        <v>458</v>
      </c>
      <c r="E13" s="47">
        <f aca="true" t="shared" si="0" ref="E13:E20">D13/C13*100</f>
        <v>100</v>
      </c>
      <c r="F13" s="47">
        <f aca="true" t="shared" si="1" ref="F13:F20">(D13/B13-1)*100</f>
        <v>19.895287958115194</v>
      </c>
    </row>
    <row r="14" spans="1:6" ht="21" customHeight="1">
      <c r="A14" s="6" t="s">
        <v>15</v>
      </c>
      <c r="B14" s="67">
        <v>100</v>
      </c>
      <c r="C14" s="67">
        <v>120</v>
      </c>
      <c r="D14" s="67">
        <v>120</v>
      </c>
      <c r="E14" s="47">
        <f t="shared" si="0"/>
        <v>100</v>
      </c>
      <c r="F14" s="47">
        <f t="shared" si="1"/>
        <v>19.999999999999996</v>
      </c>
    </row>
    <row r="15" spans="1:6" ht="21" customHeight="1">
      <c r="A15" s="6" t="s">
        <v>16</v>
      </c>
      <c r="B15" s="67">
        <v>135</v>
      </c>
      <c r="C15" s="67">
        <v>162</v>
      </c>
      <c r="D15" s="67">
        <v>162</v>
      </c>
      <c r="E15" s="47">
        <f t="shared" si="0"/>
        <v>100</v>
      </c>
      <c r="F15" s="47">
        <f t="shared" si="1"/>
        <v>19.999999999999996</v>
      </c>
    </row>
    <row r="16" spans="1:6" ht="21" customHeight="1">
      <c r="A16" s="6" t="s">
        <v>17</v>
      </c>
      <c r="B16" s="67">
        <v>44</v>
      </c>
      <c r="C16" s="67">
        <v>53</v>
      </c>
      <c r="D16" s="67">
        <v>53</v>
      </c>
      <c r="E16" s="47">
        <f t="shared" si="0"/>
        <v>100</v>
      </c>
      <c r="F16" s="47">
        <f t="shared" si="1"/>
        <v>20.45454545454546</v>
      </c>
    </row>
    <row r="17" spans="1:6" ht="21" customHeight="1">
      <c r="A17" s="6" t="s">
        <v>18</v>
      </c>
      <c r="B17" s="67">
        <v>189</v>
      </c>
      <c r="C17" s="67">
        <v>227</v>
      </c>
      <c r="D17" s="67">
        <v>227</v>
      </c>
      <c r="E17" s="47">
        <f t="shared" si="0"/>
        <v>100</v>
      </c>
      <c r="F17" s="47">
        <f t="shared" si="1"/>
        <v>20.105820105820115</v>
      </c>
    </row>
    <row r="18" spans="1:6" ht="21" customHeight="1">
      <c r="A18" s="6" t="s">
        <v>19</v>
      </c>
      <c r="B18" s="67">
        <v>107</v>
      </c>
      <c r="C18" s="67">
        <v>128</v>
      </c>
      <c r="D18" s="67">
        <v>128</v>
      </c>
      <c r="E18" s="47">
        <f t="shared" si="0"/>
        <v>100</v>
      </c>
      <c r="F18" s="47">
        <f t="shared" si="1"/>
        <v>19.626168224299057</v>
      </c>
    </row>
    <row r="19" spans="1:6" ht="21" customHeight="1">
      <c r="A19" s="6" t="s">
        <v>20</v>
      </c>
      <c r="B19" s="67">
        <v>17</v>
      </c>
      <c r="C19" s="67">
        <v>20</v>
      </c>
      <c r="D19" s="67">
        <v>20</v>
      </c>
      <c r="E19" s="47">
        <f t="shared" si="0"/>
        <v>100</v>
      </c>
      <c r="F19" s="47">
        <f t="shared" si="1"/>
        <v>17.647058823529417</v>
      </c>
    </row>
    <row r="20" spans="1:6" ht="21" customHeight="1">
      <c r="A20" s="6" t="s">
        <v>21</v>
      </c>
      <c r="B20" s="67">
        <v>486</v>
      </c>
      <c r="C20" s="67">
        <v>583</v>
      </c>
      <c r="D20" s="67">
        <v>583</v>
      </c>
      <c r="E20" s="47">
        <f t="shared" si="0"/>
        <v>100</v>
      </c>
      <c r="F20" s="47">
        <f t="shared" si="1"/>
        <v>19.958847736625508</v>
      </c>
    </row>
    <row r="21" spans="1:6" ht="21" customHeight="1">
      <c r="A21" s="6" t="s">
        <v>22</v>
      </c>
      <c r="B21" s="22"/>
      <c r="C21" s="31"/>
      <c r="D21" s="48"/>
      <c r="E21" s="47"/>
      <c r="F21" s="47"/>
    </row>
    <row r="22" spans="1:6" ht="21" customHeight="1">
      <c r="A22" s="16" t="s">
        <v>23</v>
      </c>
      <c r="B22" s="27">
        <f>SUM(B23:B27)</f>
        <v>3833</v>
      </c>
      <c r="C22" s="27">
        <f>SUM(C23:C27)</f>
        <v>3600</v>
      </c>
      <c r="D22" s="27">
        <f>SUM(D23:D27)</f>
        <v>4400</v>
      </c>
      <c r="E22" s="21">
        <f aca="true" t="shared" si="2" ref="E22:E28">D22/C22*100</f>
        <v>122.22222222222223</v>
      </c>
      <c r="F22" s="21">
        <f aca="true" t="shared" si="3" ref="F22:F28">(D22/B22-1)*100</f>
        <v>14.792590660057403</v>
      </c>
    </row>
    <row r="23" spans="1:6" ht="21.75" customHeight="1">
      <c r="A23" s="6" t="s">
        <v>24</v>
      </c>
      <c r="B23" s="67">
        <v>414</v>
      </c>
      <c r="C23" s="67">
        <v>400</v>
      </c>
      <c r="D23" s="67">
        <v>400</v>
      </c>
      <c r="E23" s="47">
        <f t="shared" si="2"/>
        <v>100</v>
      </c>
      <c r="F23" s="47">
        <f t="shared" si="3"/>
        <v>-3.3816425120772986</v>
      </c>
    </row>
    <row r="24" spans="1:6" ht="21.75" customHeight="1">
      <c r="A24" s="6" t="s">
        <v>25</v>
      </c>
      <c r="B24" s="67">
        <v>2201</v>
      </c>
      <c r="C24" s="67">
        <v>2050</v>
      </c>
      <c r="D24" s="67">
        <v>2850</v>
      </c>
      <c r="E24" s="47">
        <f t="shared" si="2"/>
        <v>139.02439024390242</v>
      </c>
      <c r="F24" s="47">
        <f t="shared" si="3"/>
        <v>29.486597001363023</v>
      </c>
    </row>
    <row r="25" spans="1:6" ht="21.75" customHeight="1">
      <c r="A25" s="6" t="s">
        <v>26</v>
      </c>
      <c r="B25" s="67">
        <v>377</v>
      </c>
      <c r="C25" s="67">
        <v>300</v>
      </c>
      <c r="D25" s="67">
        <v>300</v>
      </c>
      <c r="E25" s="47">
        <f t="shared" si="2"/>
        <v>100</v>
      </c>
      <c r="F25" s="47">
        <f t="shared" si="3"/>
        <v>-20.424403183023877</v>
      </c>
    </row>
    <row r="26" spans="1:6" ht="21.75" customHeight="1">
      <c r="A26" s="6" t="s">
        <v>27</v>
      </c>
      <c r="B26" s="67">
        <v>289</v>
      </c>
      <c r="C26" s="67">
        <v>300</v>
      </c>
      <c r="D26" s="67">
        <v>300</v>
      </c>
      <c r="E26" s="47">
        <f t="shared" si="2"/>
        <v>100</v>
      </c>
      <c r="F26" s="47">
        <f t="shared" si="3"/>
        <v>3.806228373702414</v>
      </c>
    </row>
    <row r="27" spans="1:6" ht="21.75" customHeight="1">
      <c r="A27" s="6" t="s">
        <v>28</v>
      </c>
      <c r="B27" s="67">
        <v>552</v>
      </c>
      <c r="C27" s="67">
        <v>550</v>
      </c>
      <c r="D27" s="67">
        <v>550</v>
      </c>
      <c r="E27" s="47">
        <f t="shared" si="2"/>
        <v>100</v>
      </c>
      <c r="F27" s="47">
        <f t="shared" si="3"/>
        <v>-0.36231884057971175</v>
      </c>
    </row>
    <row r="28" spans="1:6" s="5" customFormat="1" ht="21.75" customHeight="1">
      <c r="A28" s="4" t="s">
        <v>29</v>
      </c>
      <c r="B28" s="27">
        <f>SUM(B7,B22)</f>
        <v>12613</v>
      </c>
      <c r="C28" s="27">
        <f>SUM(C7,C22)</f>
        <v>14100</v>
      </c>
      <c r="D28" s="27">
        <f>SUM(D7,D22)</f>
        <v>14100</v>
      </c>
      <c r="E28" s="21">
        <f t="shared" si="2"/>
        <v>100</v>
      </c>
      <c r="F28" s="21">
        <f t="shared" si="3"/>
        <v>11.789423610560522</v>
      </c>
    </row>
    <row r="29" s="5" customFormat="1" ht="21.75" customHeight="1">
      <c r="A29" s="8"/>
    </row>
  </sheetData>
  <sheetProtection/>
  <mergeCells count="7">
    <mergeCell ref="F4:F6"/>
    <mergeCell ref="A2:F2"/>
    <mergeCell ref="A4:A6"/>
    <mergeCell ref="B4:B6"/>
    <mergeCell ref="C4:C6"/>
    <mergeCell ref="D4:D6"/>
    <mergeCell ref="E4:E6"/>
  </mergeCells>
  <printOptions horizontalCentered="1"/>
  <pageMargins left="0" right="0" top="0.5118110236220472" bottom="0.2755905511811024" header="0.4724409448818898" footer="0.5511811023622047"/>
  <pageSetup firstPageNumber="1" useFirstPageNumber="1" horizontalDpi="600" verticalDpi="600" orientation="portrait" paperSize="9" scale="85" r:id="rId1"/>
  <headerFooter alignWithMargins="0">
    <oddFooter>&amp;C&amp;"Arial"&amp;10第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31"/>
  <sheetViews>
    <sheetView showGridLines="0" showZeros="0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4" sqref="F24"/>
    </sheetView>
  </sheetViews>
  <sheetFormatPr defaultColWidth="9.00390625" defaultRowHeight="14.25"/>
  <cols>
    <col min="1" max="1" width="37.421875" style="8" bestFit="1" customWidth="1"/>
    <col min="2" max="2" width="20.57421875" style="8" customWidth="1"/>
    <col min="3" max="3" width="21.28125" style="8" customWidth="1"/>
    <col min="4" max="4" width="21.00390625" style="8" customWidth="1"/>
    <col min="5" max="16384" width="9.00390625" style="8" customWidth="1"/>
  </cols>
  <sheetData>
    <row r="1" ht="18" customHeight="1">
      <c r="A1" s="3" t="s">
        <v>30</v>
      </c>
    </row>
    <row r="2" spans="1:4" s="3" customFormat="1" ht="32.25" customHeight="1">
      <c r="A2" s="165" t="s">
        <v>401</v>
      </c>
      <c r="B2" s="159"/>
      <c r="C2" s="159"/>
      <c r="D2" s="159"/>
    </row>
    <row r="3" ht="24.75" customHeight="1">
      <c r="D3" s="103"/>
    </row>
    <row r="4" spans="1:4" s="51" customFormat="1" ht="21" customHeight="1">
      <c r="A4" s="166" t="s">
        <v>2</v>
      </c>
      <c r="B4" s="166" t="s">
        <v>3</v>
      </c>
      <c r="C4" s="166" t="s">
        <v>5</v>
      </c>
      <c r="D4" s="166" t="s">
        <v>32</v>
      </c>
    </row>
    <row r="5" spans="1:4" s="51" customFormat="1" ht="44.25" customHeight="1">
      <c r="A5" s="166"/>
      <c r="B5" s="166"/>
      <c r="C5" s="166"/>
      <c r="D5" s="166"/>
    </row>
    <row r="6" spans="1:4" s="5" customFormat="1" ht="21" customHeight="1">
      <c r="A6" s="26" t="s">
        <v>33</v>
      </c>
      <c r="B6" s="77">
        <v>14302</v>
      </c>
      <c r="C6" s="77">
        <v>16111</v>
      </c>
      <c r="D6" s="47">
        <f aca="true" t="shared" si="0" ref="D6:D23">(C6/B6-1)*100</f>
        <v>12.648580618095373</v>
      </c>
    </row>
    <row r="7" spans="1:4" ht="21" customHeight="1">
      <c r="A7" s="26" t="s">
        <v>34</v>
      </c>
      <c r="B7" s="76"/>
      <c r="C7" s="77"/>
      <c r="D7" s="47"/>
    </row>
    <row r="8" spans="1:4" ht="21" customHeight="1">
      <c r="A8" s="26" t="s">
        <v>35</v>
      </c>
      <c r="B8" s="77">
        <v>6228</v>
      </c>
      <c r="C8" s="77">
        <v>6003</v>
      </c>
      <c r="D8" s="47">
        <f t="shared" si="0"/>
        <v>-3.6127167630057855</v>
      </c>
    </row>
    <row r="9" spans="1:4" ht="21" customHeight="1">
      <c r="A9" s="26" t="s">
        <v>36</v>
      </c>
      <c r="B9" s="78">
        <v>27502</v>
      </c>
      <c r="C9" s="78">
        <v>25438</v>
      </c>
      <c r="D9" s="47">
        <f t="shared" si="0"/>
        <v>-7.5049087339102645</v>
      </c>
    </row>
    <row r="10" spans="1:4" ht="21" customHeight="1">
      <c r="A10" s="26" t="s">
        <v>37</v>
      </c>
      <c r="B10" s="78">
        <v>352</v>
      </c>
      <c r="C10" s="78">
        <v>411</v>
      </c>
      <c r="D10" s="47">
        <f t="shared" si="0"/>
        <v>16.761363636363647</v>
      </c>
    </row>
    <row r="11" spans="1:4" ht="21" customHeight="1">
      <c r="A11" s="26" t="s">
        <v>38</v>
      </c>
      <c r="B11" s="78">
        <v>3183</v>
      </c>
      <c r="C11" s="78">
        <v>3682</v>
      </c>
      <c r="D11" s="47">
        <f t="shared" si="0"/>
        <v>15.677034244423504</v>
      </c>
    </row>
    <row r="12" spans="1:4" ht="21" customHeight="1">
      <c r="A12" s="26" t="s">
        <v>39</v>
      </c>
      <c r="B12" s="78">
        <v>19679</v>
      </c>
      <c r="C12" s="78">
        <v>22828</v>
      </c>
      <c r="D12" s="47">
        <f t="shared" si="0"/>
        <v>16.00182936124803</v>
      </c>
    </row>
    <row r="13" spans="1:4" ht="21" customHeight="1">
      <c r="A13" s="26" t="s">
        <v>40</v>
      </c>
      <c r="B13" s="78">
        <v>10060</v>
      </c>
      <c r="C13" s="78">
        <v>11356</v>
      </c>
      <c r="D13" s="47">
        <f t="shared" si="0"/>
        <v>12.88270377733598</v>
      </c>
    </row>
    <row r="14" spans="1:4" ht="21" customHeight="1">
      <c r="A14" s="26" t="s">
        <v>41</v>
      </c>
      <c r="B14" s="78">
        <v>11320</v>
      </c>
      <c r="C14" s="78">
        <v>4395</v>
      </c>
      <c r="D14" s="47">
        <f t="shared" si="0"/>
        <v>-61.17491166077739</v>
      </c>
    </row>
    <row r="15" spans="1:4" ht="21" customHeight="1">
      <c r="A15" s="26" t="s">
        <v>42</v>
      </c>
      <c r="B15" s="78">
        <v>14544</v>
      </c>
      <c r="C15" s="78">
        <v>22243</v>
      </c>
      <c r="D15" s="47">
        <f t="shared" si="0"/>
        <v>52.93591859185918</v>
      </c>
    </row>
    <row r="16" spans="1:4" ht="21" customHeight="1">
      <c r="A16" s="26" t="s">
        <v>43</v>
      </c>
      <c r="B16" s="78">
        <v>28502</v>
      </c>
      <c r="C16" s="78">
        <v>36231</v>
      </c>
      <c r="D16" s="47">
        <f t="shared" si="0"/>
        <v>27.117395270507338</v>
      </c>
    </row>
    <row r="17" spans="1:4" ht="21" customHeight="1">
      <c r="A17" s="26" t="s">
        <v>44</v>
      </c>
      <c r="B17" s="78">
        <v>812</v>
      </c>
      <c r="C17" s="78">
        <v>1568</v>
      </c>
      <c r="D17" s="47">
        <f t="shared" si="0"/>
        <v>93.10344827586208</v>
      </c>
    </row>
    <row r="18" spans="1:4" ht="21" customHeight="1">
      <c r="A18" s="29" t="s">
        <v>45</v>
      </c>
      <c r="B18" s="77">
        <v>685</v>
      </c>
      <c r="C18" s="77">
        <v>120</v>
      </c>
      <c r="D18" s="47">
        <f t="shared" si="0"/>
        <v>-82.48175182481752</v>
      </c>
    </row>
    <row r="19" spans="1:4" ht="21" customHeight="1">
      <c r="A19" s="29" t="s">
        <v>46</v>
      </c>
      <c r="B19" s="79">
        <v>2183</v>
      </c>
      <c r="C19" s="79">
        <v>13859</v>
      </c>
      <c r="D19" s="47">
        <f t="shared" si="0"/>
        <v>534.8602840128264</v>
      </c>
    </row>
    <row r="20" spans="1:4" ht="21" customHeight="1">
      <c r="A20" s="28" t="s">
        <v>47</v>
      </c>
      <c r="B20" s="77">
        <v>60</v>
      </c>
      <c r="C20" s="77">
        <v>25</v>
      </c>
      <c r="D20" s="47">
        <f t="shared" si="0"/>
        <v>-58.33333333333333</v>
      </c>
    </row>
    <row r="21" spans="1:4" ht="21" customHeight="1">
      <c r="A21" s="29" t="s">
        <v>48</v>
      </c>
      <c r="B21" s="77">
        <v>672</v>
      </c>
      <c r="C21" s="77">
        <v>1271</v>
      </c>
      <c r="D21" s="47">
        <f t="shared" si="0"/>
        <v>89.13690476190477</v>
      </c>
    </row>
    <row r="22" spans="1:4" ht="21" customHeight="1">
      <c r="A22" s="29" t="s">
        <v>49</v>
      </c>
      <c r="B22" s="78">
        <v>8650</v>
      </c>
      <c r="C22" s="78">
        <v>4840</v>
      </c>
      <c r="D22" s="47">
        <f t="shared" si="0"/>
        <v>-44.046242774566466</v>
      </c>
    </row>
    <row r="23" spans="1:4" ht="21" customHeight="1">
      <c r="A23" s="29" t="s">
        <v>50</v>
      </c>
      <c r="B23" s="78">
        <v>90</v>
      </c>
      <c r="C23" s="78">
        <v>185</v>
      </c>
      <c r="D23" s="47">
        <f t="shared" si="0"/>
        <v>105.55555555555554</v>
      </c>
    </row>
    <row r="24" spans="1:4" ht="21.75" customHeight="1">
      <c r="A24" s="28" t="s">
        <v>51</v>
      </c>
      <c r="B24" s="76"/>
      <c r="C24" s="77"/>
      <c r="D24" s="47"/>
    </row>
    <row r="25" spans="1:4" ht="21.75" customHeight="1">
      <c r="A25" s="29" t="s">
        <v>52</v>
      </c>
      <c r="B25" s="76">
        <v>791</v>
      </c>
      <c r="C25" s="77">
        <v>2835</v>
      </c>
      <c r="D25" s="47">
        <f>(C25/B25-1)*100</f>
        <v>258.4070796460177</v>
      </c>
    </row>
    <row r="26" spans="1:4" ht="21.75" customHeight="1">
      <c r="A26" s="26" t="s">
        <v>53</v>
      </c>
      <c r="B26" s="76">
        <v>1</v>
      </c>
      <c r="C26" s="68"/>
      <c r="D26" s="47">
        <f>(C26/B26-1)*100</f>
        <v>-100</v>
      </c>
    </row>
    <row r="27" spans="1:4" ht="21.75" customHeight="1">
      <c r="A27" s="26"/>
      <c r="B27" s="35"/>
      <c r="C27" s="35"/>
      <c r="D27" s="47"/>
    </row>
    <row r="28" spans="1:4" ht="21.75" customHeight="1">
      <c r="A28" s="26"/>
      <c r="B28" s="35"/>
      <c r="C28" s="35"/>
      <c r="D28" s="21"/>
    </row>
    <row r="29" spans="1:4" ht="21.75" customHeight="1">
      <c r="A29" s="9"/>
      <c r="B29" s="35"/>
      <c r="C29" s="35"/>
      <c r="D29" s="21"/>
    </row>
    <row r="30" spans="1:4" s="5" customFormat="1" ht="21.75" customHeight="1">
      <c r="A30" s="4" t="s">
        <v>54</v>
      </c>
      <c r="B30" s="27">
        <f>SUM(B6:B29)</f>
        <v>149616</v>
      </c>
      <c r="C30" s="27">
        <f>SUM(C6:C29)</f>
        <v>173401</v>
      </c>
      <c r="D30" s="21">
        <f>(C30/B30-1)*100</f>
        <v>15.897363918297502</v>
      </c>
    </row>
    <row r="31" s="5" customFormat="1" ht="21.75" customHeight="1">
      <c r="A31" s="8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" right="0" top="0.4724409448818898" bottom="0.3937007874015748" header="0.2362204724409449" footer="0.5511811023622047"/>
  <pageSetup firstPageNumber="2" useFirstPageNumber="1" horizontalDpi="600" verticalDpi="600" orientation="portrait" paperSize="9" scale="85" r:id="rId1"/>
  <headerFooter alignWithMargins="0">
    <oddFooter>&amp;C&amp;"Arial"&amp;10第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7"/>
  <sheetViews>
    <sheetView showGridLines="0" showZeros="0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8" sqref="C28"/>
    </sheetView>
  </sheetViews>
  <sheetFormatPr defaultColWidth="9.00390625" defaultRowHeight="14.25"/>
  <cols>
    <col min="1" max="1" width="49.140625" style="8" customWidth="1"/>
    <col min="2" max="3" width="17.7109375" style="8" bestFit="1" customWidth="1"/>
    <col min="4" max="4" width="16.57421875" style="8" bestFit="1" customWidth="1"/>
    <col min="5" max="5" width="22.28125" style="8" customWidth="1"/>
    <col min="6" max="7" width="17.7109375" style="8" bestFit="1" customWidth="1"/>
    <col min="8" max="8" width="13.140625" style="8" bestFit="1" customWidth="1"/>
    <col min="9" max="16384" width="9.00390625" style="8" customWidth="1"/>
  </cols>
  <sheetData>
    <row r="1" spans="1:3" ht="18" customHeight="1">
      <c r="A1" s="3" t="s">
        <v>55</v>
      </c>
      <c r="B1" s="3"/>
      <c r="C1" s="3"/>
    </row>
    <row r="2" spans="1:8" s="3" customFormat="1" ht="22.5" customHeight="1">
      <c r="A2" s="165" t="s">
        <v>402</v>
      </c>
      <c r="B2" s="159"/>
      <c r="C2" s="159"/>
      <c r="D2" s="159"/>
      <c r="E2" s="159"/>
      <c r="F2" s="159"/>
      <c r="G2" s="159"/>
      <c r="H2" s="159"/>
    </row>
    <row r="3" spans="1:8" ht="23.25" customHeight="1">
      <c r="A3" s="3"/>
      <c r="B3" s="3"/>
      <c r="C3" s="3"/>
      <c r="G3" s="167" t="s">
        <v>1</v>
      </c>
      <c r="H3" s="167"/>
    </row>
    <row r="4" spans="1:8" s="41" customFormat="1" ht="28.5" customHeight="1">
      <c r="A4" s="168" t="s">
        <v>56</v>
      </c>
      <c r="B4" s="169"/>
      <c r="C4" s="169"/>
      <c r="D4" s="169"/>
      <c r="E4" s="158" t="s">
        <v>57</v>
      </c>
      <c r="F4" s="158"/>
      <c r="G4" s="158"/>
      <c r="H4" s="158"/>
    </row>
    <row r="5" spans="1:8" s="41" customFormat="1" ht="42" customHeight="1">
      <c r="A5" s="4" t="s">
        <v>58</v>
      </c>
      <c r="B5" s="4" t="s">
        <v>3</v>
      </c>
      <c r="C5" s="43" t="s">
        <v>59</v>
      </c>
      <c r="D5" s="4" t="s">
        <v>32</v>
      </c>
      <c r="E5" s="40" t="s">
        <v>60</v>
      </c>
      <c r="F5" s="4" t="s">
        <v>3</v>
      </c>
      <c r="G5" s="43" t="s">
        <v>59</v>
      </c>
      <c r="H5" s="4" t="s">
        <v>32</v>
      </c>
    </row>
    <row r="6" spans="1:8" s="5" customFormat="1" ht="28.5" customHeight="1">
      <c r="A6" s="16" t="s">
        <v>61</v>
      </c>
      <c r="B6" s="27">
        <v>12613</v>
      </c>
      <c r="C6" s="27">
        <v>14100</v>
      </c>
      <c r="D6" s="21">
        <f aca="true" t="shared" si="0" ref="D6:D11">(C6/B6-1)*100</f>
        <v>11.789423610560522</v>
      </c>
      <c r="E6" s="16" t="s">
        <v>62</v>
      </c>
      <c r="F6" s="27">
        <v>149616</v>
      </c>
      <c r="G6" s="27">
        <v>173401</v>
      </c>
      <c r="H6" s="21">
        <f>(G6/F6-1)*100</f>
        <v>15.897363918297502</v>
      </c>
    </row>
    <row r="7" spans="1:8" s="5" customFormat="1" ht="28.5" customHeight="1">
      <c r="A7" s="125" t="s">
        <v>403</v>
      </c>
      <c r="B7" s="27">
        <f>SUM(B8,B13,B30)</f>
        <v>137879</v>
      </c>
      <c r="C7" s="27">
        <f>SUM(C8,C13,C30)</f>
        <v>148975</v>
      </c>
      <c r="D7" s="21">
        <f t="shared" si="0"/>
        <v>8.04763597066993</v>
      </c>
      <c r="E7" s="57" t="s">
        <v>65</v>
      </c>
      <c r="F7" s="27">
        <f>SUM(F8:F9)</f>
        <v>17</v>
      </c>
      <c r="G7" s="58">
        <f>SUM(G8:G9)</f>
        <v>21</v>
      </c>
      <c r="H7" s="21">
        <f>(G7/F7-1)*100</f>
        <v>23.529411764705888</v>
      </c>
    </row>
    <row r="8" spans="1:8" ht="28.5" customHeight="1">
      <c r="A8" s="86" t="s">
        <v>321</v>
      </c>
      <c r="B8" s="27">
        <f>SUM(B9:B12)</f>
        <v>152</v>
      </c>
      <c r="C8" s="27">
        <f>SUM(C9:C12)</f>
        <v>152</v>
      </c>
      <c r="D8" s="21">
        <f t="shared" si="0"/>
        <v>0</v>
      </c>
      <c r="E8" s="10" t="s">
        <v>67</v>
      </c>
      <c r="F8" s="24">
        <v>17</v>
      </c>
      <c r="G8" s="22">
        <v>21</v>
      </c>
      <c r="H8" s="21"/>
    </row>
    <row r="9" spans="1:8" ht="28.5" customHeight="1">
      <c r="A9" s="11" t="s">
        <v>68</v>
      </c>
      <c r="B9" s="24">
        <v>31</v>
      </c>
      <c r="C9" s="22">
        <v>31</v>
      </c>
      <c r="D9" s="47">
        <f t="shared" si="0"/>
        <v>0</v>
      </c>
      <c r="E9" s="11" t="s">
        <v>69</v>
      </c>
      <c r="F9" s="24"/>
      <c r="G9" s="22"/>
      <c r="H9" s="47"/>
    </row>
    <row r="10" spans="1:8" ht="34.5" customHeight="1">
      <c r="A10" s="11" t="s">
        <v>70</v>
      </c>
      <c r="B10" s="24">
        <v>29</v>
      </c>
      <c r="C10" s="22">
        <v>29</v>
      </c>
      <c r="D10" s="47">
        <f t="shared" si="0"/>
        <v>0</v>
      </c>
      <c r="E10" s="16" t="s">
        <v>71</v>
      </c>
      <c r="F10" s="27">
        <v>953</v>
      </c>
      <c r="G10" s="124"/>
      <c r="H10" s="21"/>
    </row>
    <row r="11" spans="1:8" ht="28.5" customHeight="1">
      <c r="A11" s="11" t="s">
        <v>72</v>
      </c>
      <c r="B11" s="24">
        <v>92</v>
      </c>
      <c r="C11" s="22">
        <v>92</v>
      </c>
      <c r="D11" s="47">
        <f t="shared" si="0"/>
        <v>0</v>
      </c>
      <c r="E11" s="16" t="s">
        <v>73</v>
      </c>
      <c r="F11" s="27">
        <v>3033</v>
      </c>
      <c r="G11" s="90"/>
      <c r="H11" s="21"/>
    </row>
    <row r="12" spans="1:8" ht="28.5" customHeight="1">
      <c r="A12" s="11" t="s">
        <v>74</v>
      </c>
      <c r="B12" s="24"/>
      <c r="C12" s="22"/>
      <c r="D12" s="47"/>
      <c r="E12" s="56" t="s">
        <v>75</v>
      </c>
      <c r="F12" s="27">
        <f>SUM(F13:F14)</f>
        <v>1495</v>
      </c>
      <c r="G12" s="27">
        <f>SUM(G13:G14)</f>
        <v>1348</v>
      </c>
      <c r="H12" s="21">
        <f>(G12/F12-1)*100</f>
        <v>-9.83277591973244</v>
      </c>
    </row>
    <row r="13" spans="1:8" ht="28.5" customHeight="1">
      <c r="A13" s="85" t="s">
        <v>320</v>
      </c>
      <c r="B13" s="27">
        <f>SUM(B14:B29)</f>
        <v>77547</v>
      </c>
      <c r="C13" s="27">
        <f>SUM(C14:C29)</f>
        <v>76369</v>
      </c>
      <c r="D13" s="21">
        <f aca="true" t="shared" si="1" ref="D13:D18">(C13/B13-1)*100</f>
        <v>-1.5190787522405769</v>
      </c>
      <c r="E13" s="12" t="s">
        <v>77</v>
      </c>
      <c r="F13" s="24">
        <v>1495</v>
      </c>
      <c r="G13" s="22">
        <v>1348</v>
      </c>
      <c r="H13" s="47">
        <f>(G13/F13-1)*100</f>
        <v>-9.83277591973244</v>
      </c>
    </row>
    <row r="14" spans="1:8" ht="28.5" customHeight="1">
      <c r="A14" s="82" t="s">
        <v>322</v>
      </c>
      <c r="B14" s="22">
        <v>1364</v>
      </c>
      <c r="C14" s="22">
        <v>1408</v>
      </c>
      <c r="D14" s="47">
        <f t="shared" si="1"/>
        <v>3.2258064516129004</v>
      </c>
      <c r="E14" s="33" t="s">
        <v>79</v>
      </c>
      <c r="F14" s="33"/>
      <c r="G14" s="22"/>
      <c r="H14" s="21"/>
    </row>
    <row r="15" spans="1:8" ht="28.5" customHeight="1">
      <c r="A15" s="82" t="s">
        <v>319</v>
      </c>
      <c r="B15" s="22">
        <v>44604</v>
      </c>
      <c r="C15" s="22">
        <v>46175</v>
      </c>
      <c r="D15" s="47">
        <f t="shared" si="1"/>
        <v>3.5221056407497064</v>
      </c>
      <c r="E15" s="11"/>
      <c r="F15" s="11"/>
      <c r="G15" s="22"/>
      <c r="H15" s="21"/>
    </row>
    <row r="16" spans="1:8" ht="28.5" customHeight="1">
      <c r="A16" s="82" t="s">
        <v>309</v>
      </c>
      <c r="B16" s="22">
        <v>7392</v>
      </c>
      <c r="C16" s="22">
        <v>8903</v>
      </c>
      <c r="D16" s="47">
        <f t="shared" si="1"/>
        <v>20.44101731601731</v>
      </c>
      <c r="E16" s="11"/>
      <c r="F16" s="11"/>
      <c r="G16" s="22"/>
      <c r="H16" s="21"/>
    </row>
    <row r="17" spans="1:8" ht="28.5" customHeight="1">
      <c r="A17" s="82" t="s">
        <v>310</v>
      </c>
      <c r="B17" s="22">
        <v>3950</v>
      </c>
      <c r="C17" s="22">
        <v>4303</v>
      </c>
      <c r="D17" s="47">
        <f t="shared" si="1"/>
        <v>8.936708860759502</v>
      </c>
      <c r="E17" s="11"/>
      <c r="F17" s="11"/>
      <c r="G17" s="22"/>
      <c r="H17" s="21"/>
    </row>
    <row r="18" spans="1:8" ht="28.5" customHeight="1">
      <c r="A18" s="82" t="s">
        <v>311</v>
      </c>
      <c r="B18" s="22">
        <v>431</v>
      </c>
      <c r="C18" s="22">
        <v>884</v>
      </c>
      <c r="D18" s="47">
        <f t="shared" si="1"/>
        <v>105.10440835266822</v>
      </c>
      <c r="E18" s="11"/>
      <c r="F18" s="11"/>
      <c r="G18" s="22"/>
      <c r="H18" s="21"/>
    </row>
    <row r="19" spans="1:8" ht="28.5" customHeight="1">
      <c r="A19" s="82" t="s">
        <v>312</v>
      </c>
      <c r="B19" s="22">
        <v>32</v>
      </c>
      <c r="C19" s="22">
        <v>32</v>
      </c>
      <c r="D19" s="47">
        <f aca="true" t="shared" si="2" ref="D19:D28">(C19/B19-1)*100</f>
        <v>0</v>
      </c>
      <c r="E19" s="12"/>
      <c r="F19" s="12"/>
      <c r="G19" s="22"/>
      <c r="H19" s="21"/>
    </row>
    <row r="20" spans="1:8" ht="28.5" customHeight="1">
      <c r="A20" s="82" t="s">
        <v>313</v>
      </c>
      <c r="B20" s="22"/>
      <c r="C20" s="22"/>
      <c r="D20" s="47" t="e">
        <f t="shared" si="2"/>
        <v>#DIV/0!</v>
      </c>
      <c r="E20" s="12"/>
      <c r="F20" s="12"/>
      <c r="G20" s="22"/>
      <c r="H20" s="21"/>
    </row>
    <row r="21" spans="1:8" ht="28.5" customHeight="1">
      <c r="A21" s="82" t="s">
        <v>314</v>
      </c>
      <c r="B21" s="22">
        <v>1161</v>
      </c>
      <c r="C21" s="22">
        <v>1012</v>
      </c>
      <c r="D21" s="47">
        <f t="shared" si="2"/>
        <v>-12.833763996554692</v>
      </c>
      <c r="E21" s="12"/>
      <c r="F21" s="12"/>
      <c r="G21" s="22"/>
      <c r="H21" s="21"/>
    </row>
    <row r="22" spans="1:8" ht="28.5" customHeight="1">
      <c r="A22" s="82" t="s">
        <v>315</v>
      </c>
      <c r="B22" s="22">
        <v>4406</v>
      </c>
      <c r="C22" s="22">
        <v>2964</v>
      </c>
      <c r="D22" s="47">
        <f t="shared" si="2"/>
        <v>-32.72809804811621</v>
      </c>
      <c r="E22" s="12"/>
      <c r="F22" s="12"/>
      <c r="G22" s="22"/>
      <c r="H22" s="21"/>
    </row>
    <row r="23" spans="1:8" ht="28.5" customHeight="1">
      <c r="A23" s="82" t="s">
        <v>316</v>
      </c>
      <c r="B23" s="22">
        <v>3230</v>
      </c>
      <c r="C23" s="22">
        <v>851</v>
      </c>
      <c r="D23" s="47">
        <f t="shared" si="2"/>
        <v>-73.6532507739938</v>
      </c>
      <c r="E23" s="12"/>
      <c r="F23" s="12"/>
      <c r="G23" s="22"/>
      <c r="H23" s="21"/>
    </row>
    <row r="24" spans="1:8" ht="28.5" customHeight="1">
      <c r="A24" s="82" t="s">
        <v>317</v>
      </c>
      <c r="B24" s="22">
        <v>625</v>
      </c>
      <c r="C24" s="22">
        <v>40</v>
      </c>
      <c r="D24" s="47">
        <f t="shared" si="2"/>
        <v>-93.6</v>
      </c>
      <c r="E24" s="12"/>
      <c r="F24" s="12"/>
      <c r="G24" s="22"/>
      <c r="H24" s="21"/>
    </row>
    <row r="25" spans="1:8" ht="28.5" customHeight="1">
      <c r="A25" s="82" t="s">
        <v>323</v>
      </c>
      <c r="B25" s="22">
        <v>1312</v>
      </c>
      <c r="C25" s="22">
        <v>1114</v>
      </c>
      <c r="D25" s="47">
        <f t="shared" si="2"/>
        <v>-15.091463414634143</v>
      </c>
      <c r="E25" s="12"/>
      <c r="F25" s="12"/>
      <c r="G25" s="22"/>
      <c r="H25" s="21"/>
    </row>
    <row r="26" spans="1:8" ht="28.5" customHeight="1">
      <c r="A26" s="82" t="s">
        <v>324</v>
      </c>
      <c r="B26" s="22"/>
      <c r="C26" s="22"/>
      <c r="D26" s="47"/>
      <c r="E26" s="12"/>
      <c r="F26" s="12"/>
      <c r="G26" s="22"/>
      <c r="H26" s="21"/>
    </row>
    <row r="27" spans="1:8" ht="28.5" customHeight="1">
      <c r="A27" s="82" t="s">
        <v>325</v>
      </c>
      <c r="B27" s="22">
        <v>3568</v>
      </c>
      <c r="C27" s="22">
        <v>3211</v>
      </c>
      <c r="D27" s="47">
        <f t="shared" si="2"/>
        <v>-10.005605381165916</v>
      </c>
      <c r="E27" s="12"/>
      <c r="F27" s="12"/>
      <c r="G27" s="22"/>
      <c r="H27" s="21"/>
    </row>
    <row r="28" spans="1:8" ht="28.5" customHeight="1">
      <c r="A28" s="83" t="s">
        <v>326</v>
      </c>
      <c r="B28" s="22">
        <v>5472</v>
      </c>
      <c r="C28" s="22">
        <v>5472</v>
      </c>
      <c r="D28" s="47">
        <f t="shared" si="2"/>
        <v>0</v>
      </c>
      <c r="E28" s="12"/>
      <c r="F28" s="12"/>
      <c r="G28" s="22"/>
      <c r="H28" s="21"/>
    </row>
    <row r="29" spans="1:8" ht="28.5" customHeight="1">
      <c r="A29" s="83" t="s">
        <v>327</v>
      </c>
      <c r="B29" s="24"/>
      <c r="C29" s="27"/>
      <c r="D29" s="21"/>
      <c r="E29" s="32"/>
      <c r="F29" s="32"/>
      <c r="G29" s="42"/>
      <c r="H29" s="21"/>
    </row>
    <row r="30" spans="1:8" ht="28.5" customHeight="1">
      <c r="A30" s="84" t="s">
        <v>318</v>
      </c>
      <c r="B30" s="66">
        <v>60180</v>
      </c>
      <c r="C30" s="27">
        <v>72454</v>
      </c>
      <c r="D30" s="21"/>
      <c r="E30" s="32"/>
      <c r="F30" s="32"/>
      <c r="G30" s="42"/>
      <c r="H30" s="21"/>
    </row>
    <row r="31" spans="1:8" ht="28.5" customHeight="1">
      <c r="A31" s="126" t="s">
        <v>404</v>
      </c>
      <c r="B31" s="66">
        <v>1589</v>
      </c>
      <c r="C31" s="27">
        <v>1495</v>
      </c>
      <c r="D31" s="21">
        <f>(C31/B31-1)*100</f>
        <v>-5.915670232850845</v>
      </c>
      <c r="E31" s="55"/>
      <c r="F31" s="55"/>
      <c r="G31" s="27"/>
      <c r="H31" s="21"/>
    </row>
    <row r="32" spans="1:8" ht="28.5" customHeight="1">
      <c r="A32" s="126" t="s">
        <v>405</v>
      </c>
      <c r="B32" s="66"/>
      <c r="C32" s="27"/>
      <c r="D32" s="21"/>
      <c r="E32" s="11"/>
      <c r="F32" s="11"/>
      <c r="G32" s="22"/>
      <c r="H32" s="21"/>
    </row>
    <row r="33" spans="1:8" ht="28.5" customHeight="1">
      <c r="A33" s="126" t="s">
        <v>406</v>
      </c>
      <c r="B33" s="66">
        <v>3033</v>
      </c>
      <c r="C33" s="27">
        <v>10200</v>
      </c>
      <c r="D33" s="21"/>
      <c r="E33" s="16"/>
      <c r="F33" s="16"/>
      <c r="G33" s="16"/>
      <c r="H33" s="21"/>
    </row>
    <row r="34" spans="1:8" s="5" customFormat="1" ht="28.5" customHeight="1">
      <c r="A34" s="4" t="s">
        <v>90</v>
      </c>
      <c r="B34" s="27">
        <f>SUM(B6:B7,B31:B33)</f>
        <v>155114</v>
      </c>
      <c r="C34" s="27">
        <f>SUM(C6:C7,C31:C33)</f>
        <v>174770</v>
      </c>
      <c r="D34" s="21">
        <f>(C34/B34-1)*100</f>
        <v>12.671970292816903</v>
      </c>
      <c r="E34" s="4" t="s">
        <v>91</v>
      </c>
      <c r="F34" s="27">
        <f>SUM(F6:F7,F10:F12)</f>
        <v>155114</v>
      </c>
      <c r="G34" s="27">
        <f>SUM(G6:G7,G10:G12)</f>
        <v>174770</v>
      </c>
      <c r="H34" s="21">
        <f>(G34/F34-1)*100</f>
        <v>12.671970292816903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spans="1:8" s="5" customFormat="1" ht="19.5" customHeight="1">
      <c r="A117" s="8"/>
      <c r="B117" s="8"/>
      <c r="C117" s="8"/>
      <c r="D117" s="8"/>
      <c r="E117" s="8"/>
      <c r="F117" s="8"/>
      <c r="G117" s="8"/>
      <c r="H117" s="8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</sheetData>
  <sheetProtection/>
  <mergeCells count="4">
    <mergeCell ref="A2:H2"/>
    <mergeCell ref="G3:H3"/>
    <mergeCell ref="A4:D4"/>
    <mergeCell ref="E4:H4"/>
  </mergeCells>
  <printOptions horizontalCentered="1"/>
  <pageMargins left="0" right="0" top="0.4724409448818898" bottom="0.9448818897637796" header="0.3937007874015748" footer="0.6692913385826772"/>
  <pageSetup firstPageNumber="3" useFirstPageNumber="1" horizontalDpi="600" verticalDpi="600" orientation="landscape" paperSize="9" scale="65" r:id="rId1"/>
  <headerFooter alignWithMargins="0">
    <oddFooter>&amp;C&amp;"Arial"&amp;10第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4"/>
  <sheetViews>
    <sheetView showGridLines="0" showZeros="0" zoomScale="75" zoomScaleNormal="75" zoomScalePageLayoutView="0" workbookViewId="0" topLeftCell="A1">
      <pane xSplit="1" ySplit="5" topLeftCell="D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L2"/>
    </sheetView>
  </sheetViews>
  <sheetFormatPr defaultColWidth="9.00390625" defaultRowHeight="14.25"/>
  <cols>
    <col min="1" max="1" width="39.140625" style="1" customWidth="1"/>
    <col min="2" max="2" width="12.57421875" style="1" customWidth="1"/>
    <col min="3" max="3" width="13.140625" style="1" customWidth="1"/>
    <col min="4" max="4" width="13.57421875" style="1" customWidth="1"/>
    <col min="5" max="5" width="11.57421875" style="1" customWidth="1"/>
    <col min="6" max="6" width="13.7109375" style="1" customWidth="1"/>
    <col min="7" max="7" width="28.28125" style="1" customWidth="1"/>
    <col min="8" max="8" width="12.57421875" style="1" customWidth="1"/>
    <col min="9" max="9" width="13.140625" style="1" customWidth="1"/>
    <col min="10" max="10" width="15.00390625" style="1" customWidth="1"/>
    <col min="11" max="11" width="15.7109375" style="1" hidden="1" customWidth="1"/>
    <col min="12" max="12" width="13.7109375" style="1" customWidth="1"/>
    <col min="13" max="246" width="9.00390625" style="1" bestFit="1" customWidth="1"/>
  </cols>
  <sheetData>
    <row r="1" spans="1:12" ht="19.5" customHeight="1">
      <c r="A1" s="14" t="s">
        <v>392</v>
      </c>
      <c r="B1" s="14"/>
      <c r="C1" s="14"/>
      <c r="D1" s="14"/>
      <c r="E1" s="14"/>
      <c r="F1" s="14"/>
      <c r="G1" s="15"/>
      <c r="H1" s="15"/>
      <c r="I1" s="15"/>
      <c r="J1" s="15"/>
      <c r="K1" s="15"/>
      <c r="L1" s="15"/>
    </row>
    <row r="2" spans="1:12" ht="27.75" customHeight="1">
      <c r="A2" s="170" t="s">
        <v>407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30" customHeight="1">
      <c r="A3" s="14"/>
      <c r="B3" s="14"/>
      <c r="C3" s="14"/>
      <c r="D3" s="14"/>
      <c r="E3" s="14"/>
      <c r="F3" s="14"/>
      <c r="G3" s="46"/>
      <c r="H3" s="46"/>
      <c r="I3" s="46"/>
      <c r="J3" s="46"/>
      <c r="L3" s="46" t="s">
        <v>1</v>
      </c>
    </row>
    <row r="4" spans="1:12" ht="27.75" customHeight="1">
      <c r="A4" s="172" t="s">
        <v>96</v>
      </c>
      <c r="B4" s="172"/>
      <c r="C4" s="172"/>
      <c r="D4" s="172"/>
      <c r="E4" s="172"/>
      <c r="F4" s="172"/>
      <c r="G4" s="172" t="s">
        <v>97</v>
      </c>
      <c r="H4" s="172"/>
      <c r="I4" s="172"/>
      <c r="J4" s="172"/>
      <c r="K4" s="172"/>
      <c r="L4" s="172"/>
    </row>
    <row r="5" spans="1:12" ht="43.5" customHeight="1">
      <c r="A5" s="13" t="s">
        <v>60</v>
      </c>
      <c r="B5" s="4" t="s">
        <v>3</v>
      </c>
      <c r="C5" s="4" t="s">
        <v>98</v>
      </c>
      <c r="D5" s="4" t="s">
        <v>5</v>
      </c>
      <c r="E5" s="4" t="s">
        <v>99</v>
      </c>
      <c r="F5" s="4" t="s">
        <v>32</v>
      </c>
      <c r="G5" s="13" t="s">
        <v>60</v>
      </c>
      <c r="H5" s="4" t="s">
        <v>3</v>
      </c>
      <c r="I5" s="4" t="s">
        <v>4</v>
      </c>
      <c r="J5" s="4" t="s">
        <v>5</v>
      </c>
      <c r="K5" s="4" t="s">
        <v>31</v>
      </c>
      <c r="L5" s="4" t="s">
        <v>32</v>
      </c>
    </row>
    <row r="6" spans="1:12" ht="27.75" customHeight="1">
      <c r="A6" s="25" t="s">
        <v>100</v>
      </c>
      <c r="B6" s="23">
        <v>22</v>
      </c>
      <c r="C6" s="38">
        <v>10</v>
      </c>
      <c r="D6" s="23"/>
      <c r="E6" s="49">
        <f>D6/C6*100</f>
        <v>0</v>
      </c>
      <c r="F6" s="49">
        <f>(D6/B6-1)*100</f>
        <v>-100</v>
      </c>
      <c r="G6" s="25" t="s">
        <v>393</v>
      </c>
      <c r="H6" s="23"/>
      <c r="I6" s="38"/>
      <c r="J6" s="23">
        <v>0</v>
      </c>
      <c r="K6" s="49"/>
      <c r="L6" s="49"/>
    </row>
    <row r="7" spans="1:12" ht="27.75" customHeight="1">
      <c r="A7" s="25" t="s">
        <v>101</v>
      </c>
      <c r="B7" s="23"/>
      <c r="C7" s="38"/>
      <c r="D7" s="23"/>
      <c r="E7" s="49"/>
      <c r="F7" s="49"/>
      <c r="G7" s="25" t="s">
        <v>102</v>
      </c>
      <c r="H7" s="23"/>
      <c r="I7" s="38"/>
      <c r="J7" s="23">
        <v>0</v>
      </c>
      <c r="K7" s="49"/>
      <c r="L7" s="49"/>
    </row>
    <row r="8" spans="1:12" ht="27.75" customHeight="1">
      <c r="A8" s="25" t="s">
        <v>103</v>
      </c>
      <c r="B8" s="23">
        <v>213</v>
      </c>
      <c r="C8" s="38"/>
      <c r="D8" s="23"/>
      <c r="E8" s="49"/>
      <c r="F8" s="49">
        <f>(D8/B8-1)*100</f>
        <v>-100</v>
      </c>
      <c r="G8" s="25" t="s">
        <v>104</v>
      </c>
      <c r="H8" s="23">
        <v>1</v>
      </c>
      <c r="I8" s="38">
        <v>11</v>
      </c>
      <c r="J8" s="23">
        <v>11</v>
      </c>
      <c r="K8" s="49">
        <f>J8/I8*100</f>
        <v>100</v>
      </c>
      <c r="L8" s="49">
        <f>(J8/H8-1)*100</f>
        <v>1000</v>
      </c>
    </row>
    <row r="9" spans="1:12" ht="27.75" customHeight="1">
      <c r="A9" s="25" t="s">
        <v>105</v>
      </c>
      <c r="B9" s="23">
        <v>15</v>
      </c>
      <c r="C9" s="38">
        <v>15</v>
      </c>
      <c r="D9" s="23"/>
      <c r="E9" s="49">
        <f>D9/C9*100</f>
        <v>0</v>
      </c>
      <c r="F9" s="49">
        <f>(D9/B9-1)*100</f>
        <v>-100</v>
      </c>
      <c r="G9" s="25" t="s">
        <v>106</v>
      </c>
      <c r="H9" s="23"/>
      <c r="I9" s="38"/>
      <c r="J9" s="23"/>
      <c r="K9" s="49"/>
      <c r="L9" s="49"/>
    </row>
    <row r="10" spans="1:12" ht="27.75" customHeight="1">
      <c r="A10" s="26" t="s">
        <v>107</v>
      </c>
      <c r="B10" s="23"/>
      <c r="C10" s="38"/>
      <c r="D10" s="23"/>
      <c r="E10" s="49"/>
      <c r="F10" s="49"/>
      <c r="G10" s="25" t="s">
        <v>108</v>
      </c>
      <c r="H10" s="23">
        <v>13715</v>
      </c>
      <c r="I10" s="38">
        <v>9649</v>
      </c>
      <c r="J10" s="23">
        <v>9649</v>
      </c>
      <c r="K10" s="49">
        <f>J10/I10*100</f>
        <v>100</v>
      </c>
      <c r="L10" s="49">
        <f>(J10/H10-1)*100</f>
        <v>-29.646372584761217</v>
      </c>
    </row>
    <row r="11" spans="1:12" ht="27.75" customHeight="1">
      <c r="A11" s="25" t="s">
        <v>109</v>
      </c>
      <c r="B11" s="23"/>
      <c r="C11" s="38"/>
      <c r="D11" s="23"/>
      <c r="E11" s="49"/>
      <c r="F11" s="49"/>
      <c r="G11" s="25" t="s">
        <v>110</v>
      </c>
      <c r="H11" s="23"/>
      <c r="I11" s="38"/>
      <c r="J11" s="23"/>
      <c r="K11" s="49"/>
      <c r="L11" s="49" t="e">
        <f>(J11/H11-1)*100</f>
        <v>#DIV/0!</v>
      </c>
    </row>
    <row r="12" spans="1:12" ht="27.75" customHeight="1">
      <c r="A12" s="25" t="s">
        <v>111</v>
      </c>
      <c r="B12" s="23">
        <v>4257</v>
      </c>
      <c r="C12" s="38">
        <v>3000</v>
      </c>
      <c r="D12" s="23">
        <v>7672</v>
      </c>
      <c r="E12" s="49">
        <f>D12/C12*100</f>
        <v>255.73333333333332</v>
      </c>
      <c r="F12" s="49">
        <f>(D12/B12-1)*100</f>
        <v>80.22081277895232</v>
      </c>
      <c r="G12" s="25" t="s">
        <v>112</v>
      </c>
      <c r="H12" s="23"/>
      <c r="I12" s="38"/>
      <c r="J12" s="23"/>
      <c r="K12" s="49" t="e">
        <f>J12/I12*100</f>
        <v>#DIV/0!</v>
      </c>
      <c r="L12" s="49" t="e">
        <f>(J12/H12-1)*100</f>
        <v>#DIV/0!</v>
      </c>
    </row>
    <row r="13" spans="1:12" ht="27.75" customHeight="1">
      <c r="A13" s="25" t="s">
        <v>394</v>
      </c>
      <c r="B13" s="23"/>
      <c r="C13" s="38"/>
      <c r="D13" s="23"/>
      <c r="E13" s="49"/>
      <c r="F13" s="49"/>
      <c r="G13" s="25" t="s">
        <v>113</v>
      </c>
      <c r="H13" s="23">
        <v>40</v>
      </c>
      <c r="I13" s="38"/>
      <c r="J13" s="23"/>
      <c r="K13" s="49" t="e">
        <f>J13/I13*100</f>
        <v>#DIV/0!</v>
      </c>
      <c r="L13" s="49"/>
    </row>
    <row r="14" spans="1:12" ht="27.75" customHeight="1">
      <c r="A14" s="25" t="s">
        <v>114</v>
      </c>
      <c r="B14" s="23"/>
      <c r="C14" s="38"/>
      <c r="D14" s="23"/>
      <c r="E14" s="49"/>
      <c r="F14" s="49"/>
      <c r="G14" s="25" t="s">
        <v>115</v>
      </c>
      <c r="H14" s="23">
        <v>200</v>
      </c>
      <c r="I14" s="38">
        <v>45</v>
      </c>
      <c r="J14" s="23">
        <v>45</v>
      </c>
      <c r="K14" s="49">
        <f>J14/I14*100</f>
        <v>100</v>
      </c>
      <c r="L14" s="49"/>
    </row>
    <row r="15" spans="1:12" ht="27.75" customHeight="1">
      <c r="A15" s="25" t="s">
        <v>116</v>
      </c>
      <c r="B15" s="25"/>
      <c r="C15" s="25"/>
      <c r="D15" s="23"/>
      <c r="E15" s="49"/>
      <c r="F15" s="49"/>
      <c r="G15" s="25" t="s">
        <v>117</v>
      </c>
      <c r="H15" s="23">
        <v>6322</v>
      </c>
      <c r="I15" s="38">
        <v>683</v>
      </c>
      <c r="J15" s="23">
        <v>683</v>
      </c>
      <c r="K15" s="49">
        <f>J15/I15*100</f>
        <v>100</v>
      </c>
      <c r="L15" s="49">
        <f>(J15/H15-1)*100</f>
        <v>-89.19645681746283</v>
      </c>
    </row>
    <row r="16" spans="1:12" ht="27.75" customHeight="1">
      <c r="A16" s="39"/>
      <c r="B16" s="39"/>
      <c r="C16" s="39"/>
      <c r="D16" s="23"/>
      <c r="E16" s="49"/>
      <c r="F16" s="49"/>
      <c r="G16" s="25" t="s">
        <v>118</v>
      </c>
      <c r="H16" s="25"/>
      <c r="I16" s="25"/>
      <c r="J16" s="23"/>
      <c r="K16" s="49"/>
      <c r="L16" s="49"/>
    </row>
    <row r="17" spans="1:12" ht="27.75" customHeight="1">
      <c r="A17" s="39"/>
      <c r="B17" s="39"/>
      <c r="C17" s="39"/>
      <c r="D17" s="23"/>
      <c r="E17" s="49"/>
      <c r="F17" s="49"/>
      <c r="G17" s="25"/>
      <c r="H17" s="25"/>
      <c r="I17" s="25"/>
      <c r="J17" s="23"/>
      <c r="K17" s="49"/>
      <c r="L17" s="49"/>
    </row>
    <row r="18" spans="1:12" s="2" customFormat="1" ht="27.75" customHeight="1">
      <c r="A18" s="13" t="s">
        <v>119</v>
      </c>
      <c r="B18" s="53">
        <f>SUM(B6:B16)</f>
        <v>4507</v>
      </c>
      <c r="C18" s="53">
        <f>SUM(C6:C16)</f>
        <v>3025</v>
      </c>
      <c r="D18" s="53">
        <f>SUM(D6:D16)</f>
        <v>7672</v>
      </c>
      <c r="E18" s="52">
        <f>D18/C18*100</f>
        <v>253.61983471074382</v>
      </c>
      <c r="F18" s="52">
        <f>(D18/B18-1)*100</f>
        <v>70.22409585089859</v>
      </c>
      <c r="G18" s="13" t="s">
        <v>120</v>
      </c>
      <c r="H18" s="53">
        <f>SUM(H6:H16)</f>
        <v>20278</v>
      </c>
      <c r="I18" s="53">
        <f>SUM(I6:I16)</f>
        <v>10388</v>
      </c>
      <c r="J18" s="53">
        <f>SUM(J6:J16)</f>
        <v>10388</v>
      </c>
      <c r="K18" s="52">
        <f>J18/I18*100</f>
        <v>100</v>
      </c>
      <c r="L18" s="52">
        <f>(J18/H18-1)*100</f>
        <v>-48.772068251306834</v>
      </c>
    </row>
    <row r="19" spans="1:12" s="2" customFormat="1" ht="27.75" customHeight="1">
      <c r="A19" s="54" t="s">
        <v>63</v>
      </c>
      <c r="B19" s="53">
        <f>SUM(B20,B22:B23)</f>
        <v>16292</v>
      </c>
      <c r="C19" s="53">
        <f aca="true" t="shared" si="0" ref="C19:J19">SUM(C20,C22:C23)</f>
        <v>521</v>
      </c>
      <c r="D19" s="53">
        <f t="shared" si="0"/>
        <v>2716</v>
      </c>
      <c r="E19" s="52"/>
      <c r="F19" s="52"/>
      <c r="G19" s="54" t="s">
        <v>64</v>
      </c>
      <c r="H19" s="53">
        <f t="shared" si="0"/>
        <v>521</v>
      </c>
      <c r="I19" s="53">
        <f t="shared" si="0"/>
        <v>0</v>
      </c>
      <c r="J19" s="53">
        <f t="shared" si="0"/>
        <v>0</v>
      </c>
      <c r="K19" s="52"/>
      <c r="L19" s="52"/>
    </row>
    <row r="20" spans="1:12" s="2" customFormat="1" ht="27.75" customHeight="1">
      <c r="A20" s="54" t="s">
        <v>121</v>
      </c>
      <c r="B20" s="53">
        <f>SUM(B21:B21)</f>
        <v>10881</v>
      </c>
      <c r="C20" s="53">
        <f aca="true" t="shared" si="1" ref="C20:H20">SUM(C21:C21)</f>
        <v>0</v>
      </c>
      <c r="D20" s="53">
        <f t="shared" si="1"/>
        <v>2716</v>
      </c>
      <c r="E20" s="52"/>
      <c r="F20" s="52"/>
      <c r="G20" s="54" t="s">
        <v>122</v>
      </c>
      <c r="H20" s="53">
        <f t="shared" si="1"/>
        <v>0</v>
      </c>
      <c r="I20" s="53"/>
      <c r="J20" s="53">
        <f>SUM(J21:J21)</f>
        <v>0</v>
      </c>
      <c r="K20" s="52"/>
      <c r="L20" s="52"/>
    </row>
    <row r="21" spans="1:12" ht="27.75" customHeight="1">
      <c r="A21" s="26" t="s">
        <v>123</v>
      </c>
      <c r="B21" s="45">
        <v>10881</v>
      </c>
      <c r="C21" s="26"/>
      <c r="D21" s="23">
        <v>2716</v>
      </c>
      <c r="E21" s="49"/>
      <c r="F21" s="49"/>
      <c r="G21" s="26" t="s">
        <v>124</v>
      </c>
      <c r="H21" s="26"/>
      <c r="I21" s="26"/>
      <c r="J21" s="23"/>
      <c r="K21" s="49"/>
      <c r="L21" s="49"/>
    </row>
    <row r="22" spans="1:12" ht="27.75" customHeight="1">
      <c r="A22" s="54" t="s">
        <v>125</v>
      </c>
      <c r="B22" s="127">
        <v>411</v>
      </c>
      <c r="C22" s="128">
        <v>521</v>
      </c>
      <c r="D22" s="53"/>
      <c r="E22" s="49"/>
      <c r="F22" s="49"/>
      <c r="G22" s="54" t="s">
        <v>126</v>
      </c>
      <c r="H22" s="26"/>
      <c r="I22" s="26"/>
      <c r="J22" s="53"/>
      <c r="K22" s="49"/>
      <c r="L22" s="49"/>
    </row>
    <row r="23" spans="1:12" s="2" customFormat="1" ht="27.75" customHeight="1">
      <c r="A23" s="54" t="s">
        <v>127</v>
      </c>
      <c r="B23" s="44">
        <v>5000</v>
      </c>
      <c r="C23" s="54"/>
      <c r="D23" s="53"/>
      <c r="E23" s="52"/>
      <c r="F23" s="52"/>
      <c r="G23" s="54" t="s">
        <v>128</v>
      </c>
      <c r="H23" s="44">
        <v>521</v>
      </c>
      <c r="I23" s="54"/>
      <c r="J23" s="53"/>
      <c r="K23" s="52"/>
      <c r="L23" s="52"/>
    </row>
    <row r="24" spans="1:12" s="2" customFormat="1" ht="27.75" customHeight="1">
      <c r="A24" s="13" t="s">
        <v>90</v>
      </c>
      <c r="B24" s="53">
        <f>SUM(B18:B19)</f>
        <v>20799</v>
      </c>
      <c r="C24" s="53">
        <f aca="true" t="shared" si="2" ref="C24:I24">SUM(C18:C19)</f>
        <v>3546</v>
      </c>
      <c r="D24" s="53">
        <f t="shared" si="2"/>
        <v>10388</v>
      </c>
      <c r="E24" s="52"/>
      <c r="F24" s="52"/>
      <c r="G24" s="13" t="s">
        <v>91</v>
      </c>
      <c r="H24" s="53">
        <f t="shared" si="2"/>
        <v>20799</v>
      </c>
      <c r="I24" s="53">
        <f t="shared" si="2"/>
        <v>10388</v>
      </c>
      <c r="J24" s="53">
        <f>SUM(J18:J19)</f>
        <v>10388</v>
      </c>
      <c r="K24" s="52"/>
      <c r="L24" s="52"/>
    </row>
    <row r="25" ht="24.75" customHeight="1"/>
    <row r="26" ht="24.75" customHeight="1"/>
    <row r="27" ht="24.75" customHeight="1"/>
    <row r="28" ht="24.75" customHeight="1"/>
    <row r="29" ht="24.75" customHeight="1"/>
  </sheetData>
  <sheetProtection/>
  <mergeCells count="3">
    <mergeCell ref="A2:L2"/>
    <mergeCell ref="A4:F4"/>
    <mergeCell ref="G4:L4"/>
  </mergeCells>
  <printOptions horizontalCentered="1"/>
  <pageMargins left="0.15694444444444444" right="0.19652777777777777" top="0.5111111111111111" bottom="0.5506944444444445" header="0.4722222222222222" footer="0.5111111111111111"/>
  <pageSetup firstPageNumber="5" useFirstPageNumber="1" horizontalDpi="600" verticalDpi="600" orientation="landscape" paperSize="9" scale="73"/>
  <headerFooter alignWithMargins="0">
    <oddFooter>&amp;C&amp;"Arial"&amp;10第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K20"/>
  <sheetViews>
    <sheetView showGridLines="0" showZeros="0" zoomScale="75" zoomScaleNormal="75" zoomScalePageLayoutView="0" workbookViewId="0" topLeftCell="A1">
      <selection activeCell="G16" sqref="G16"/>
    </sheetView>
  </sheetViews>
  <sheetFormatPr defaultColWidth="10.28125" defaultRowHeight="14.25"/>
  <cols>
    <col min="1" max="1" width="38.28125" style="106" customWidth="1"/>
    <col min="2" max="3" width="12.00390625" style="106" customWidth="1"/>
    <col min="4" max="4" width="11.57421875" style="106" customWidth="1"/>
    <col min="5" max="5" width="37.8515625" style="106" customWidth="1"/>
    <col min="6" max="7" width="12.00390625" style="106" customWidth="1"/>
    <col min="8" max="8" width="11.57421875" style="106" customWidth="1"/>
    <col min="9" max="16384" width="10.28125" style="106" customWidth="1"/>
  </cols>
  <sheetData>
    <row r="1" spans="1:4" ht="15">
      <c r="A1" s="87" t="s">
        <v>131</v>
      </c>
      <c r="B1" s="87"/>
      <c r="C1" s="87"/>
      <c r="D1" s="87"/>
    </row>
    <row r="2" spans="1:8" ht="36" customHeight="1">
      <c r="A2" s="173" t="s">
        <v>411</v>
      </c>
      <c r="B2" s="173"/>
      <c r="C2" s="173"/>
      <c r="D2" s="173"/>
      <c r="E2" s="173"/>
      <c r="F2" s="173"/>
      <c r="G2" s="173"/>
      <c r="H2" s="173"/>
    </row>
    <row r="3" spans="3:8" ht="24.75" customHeight="1">
      <c r="C3" s="87"/>
      <c r="D3" s="87"/>
      <c r="E3" s="107"/>
      <c r="F3" s="107"/>
      <c r="G3" s="107"/>
      <c r="H3" s="107" t="s">
        <v>395</v>
      </c>
    </row>
    <row r="4" spans="1:8" s="109" customFormat="1" ht="33" customHeight="1">
      <c r="A4" s="174" t="s">
        <v>134</v>
      </c>
      <c r="B4" s="174"/>
      <c r="C4" s="174"/>
      <c r="D4" s="174"/>
      <c r="E4" s="174" t="s">
        <v>135</v>
      </c>
      <c r="F4" s="174"/>
      <c r="G4" s="174"/>
      <c r="H4" s="174"/>
    </row>
    <row r="5" spans="1:8" s="109" customFormat="1" ht="33" customHeight="1">
      <c r="A5" s="174" t="s">
        <v>136</v>
      </c>
      <c r="B5" s="158" t="s">
        <v>3</v>
      </c>
      <c r="C5" s="158" t="s">
        <v>138</v>
      </c>
      <c r="D5" s="158" t="s">
        <v>32</v>
      </c>
      <c r="E5" s="174" t="s">
        <v>137</v>
      </c>
      <c r="F5" s="158" t="s">
        <v>3</v>
      </c>
      <c r="G5" s="158" t="s">
        <v>138</v>
      </c>
      <c r="H5" s="158" t="s">
        <v>32</v>
      </c>
    </row>
    <row r="6" spans="1:8" s="109" customFormat="1" ht="43.5" customHeight="1">
      <c r="A6" s="174"/>
      <c r="B6" s="158"/>
      <c r="C6" s="158"/>
      <c r="D6" s="158"/>
      <c r="E6" s="174"/>
      <c r="F6" s="158"/>
      <c r="G6" s="158"/>
      <c r="H6" s="158"/>
    </row>
    <row r="7" spans="1:8" s="109" customFormat="1" ht="33" customHeight="1">
      <c r="A7" s="110" t="s">
        <v>328</v>
      </c>
      <c r="B7" s="111">
        <v>1636</v>
      </c>
      <c r="C7" s="111">
        <v>1321</v>
      </c>
      <c r="D7" s="112">
        <f>(C7/B7-1)*100</f>
        <v>-19.254278728606355</v>
      </c>
      <c r="E7" s="110" t="s">
        <v>139</v>
      </c>
      <c r="F7" s="111">
        <v>2294</v>
      </c>
      <c r="G7" s="111">
        <v>2666</v>
      </c>
      <c r="H7" s="112">
        <f aca="true" t="shared" si="0" ref="H7:H13">(G7/F7-1)*100</f>
        <v>16.216216216216207</v>
      </c>
    </row>
    <row r="8" spans="1:8" s="109" customFormat="1" ht="33" customHeight="1">
      <c r="A8" s="113" t="s">
        <v>140</v>
      </c>
      <c r="B8" s="114">
        <v>206</v>
      </c>
      <c r="C8" s="111">
        <v>216</v>
      </c>
      <c r="D8" s="112">
        <f aca="true" t="shared" si="1" ref="D8:D13">(C8/B8-1)*100</f>
        <v>4.854368932038833</v>
      </c>
      <c r="E8" s="115" t="s">
        <v>141</v>
      </c>
      <c r="F8" s="114">
        <v>27</v>
      </c>
      <c r="G8" s="111">
        <v>107</v>
      </c>
      <c r="H8" s="112">
        <f t="shared" si="0"/>
        <v>296.2962962962963</v>
      </c>
    </row>
    <row r="9" spans="1:8" s="109" customFormat="1" ht="33" customHeight="1">
      <c r="A9" s="110" t="s">
        <v>329</v>
      </c>
      <c r="B9" s="111"/>
      <c r="C9" s="111"/>
      <c r="D9" s="112"/>
      <c r="E9" s="116" t="s">
        <v>142</v>
      </c>
      <c r="F9" s="111"/>
      <c r="G9" s="111"/>
      <c r="H9" s="112"/>
    </row>
    <row r="10" spans="1:8" s="109" customFormat="1" ht="33" customHeight="1">
      <c r="A10" s="110" t="s">
        <v>143</v>
      </c>
      <c r="B10" s="111">
        <v>78</v>
      </c>
      <c r="C10" s="111">
        <v>61</v>
      </c>
      <c r="D10" s="112">
        <f t="shared" si="1"/>
        <v>-21.794871794871796</v>
      </c>
      <c r="E10" s="116" t="s">
        <v>144</v>
      </c>
      <c r="F10" s="111">
        <v>27</v>
      </c>
      <c r="G10" s="111">
        <v>29</v>
      </c>
      <c r="H10" s="112">
        <f t="shared" si="0"/>
        <v>7.407407407407418</v>
      </c>
    </row>
    <row r="11" spans="1:8" s="109" customFormat="1" ht="33" customHeight="1">
      <c r="A11" s="110" t="s">
        <v>145</v>
      </c>
      <c r="B11" s="111"/>
      <c r="C11" s="111"/>
      <c r="D11" s="112"/>
      <c r="E11" s="116" t="s">
        <v>146</v>
      </c>
      <c r="F11" s="111"/>
      <c r="G11" s="111"/>
      <c r="H11" s="112"/>
    </row>
    <row r="12" spans="1:8" s="109" customFormat="1" ht="33" customHeight="1">
      <c r="A12" s="110" t="s">
        <v>330</v>
      </c>
      <c r="B12" s="111"/>
      <c r="C12" s="111"/>
      <c r="D12" s="112"/>
      <c r="E12" s="116" t="s">
        <v>147</v>
      </c>
      <c r="F12" s="111"/>
      <c r="G12" s="111"/>
      <c r="H12" s="112"/>
    </row>
    <row r="13" spans="1:8" s="109" customFormat="1" ht="33" customHeight="1">
      <c r="A13" s="110" t="s">
        <v>331</v>
      </c>
      <c r="B13" s="111">
        <v>2400</v>
      </c>
      <c r="C13" s="111">
        <v>2595</v>
      </c>
      <c r="D13" s="112">
        <f t="shared" si="1"/>
        <v>8.125000000000004</v>
      </c>
      <c r="E13" s="116" t="s">
        <v>148</v>
      </c>
      <c r="F13" s="111">
        <v>1969</v>
      </c>
      <c r="G13" s="111">
        <v>2189</v>
      </c>
      <c r="H13" s="112">
        <f t="shared" si="0"/>
        <v>11.17318435754191</v>
      </c>
    </row>
    <row r="14" spans="1:8" s="109" customFormat="1" ht="33" customHeight="1">
      <c r="A14" s="110" t="s">
        <v>149</v>
      </c>
      <c r="B14" s="110"/>
      <c r="C14" s="111">
        <v>0</v>
      </c>
      <c r="D14" s="112"/>
      <c r="E14" s="116" t="s">
        <v>150</v>
      </c>
      <c r="F14" s="110"/>
      <c r="G14" s="111">
        <v>0</v>
      </c>
      <c r="H14" s="112"/>
    </row>
    <row r="15" spans="1:8" s="109" customFormat="1" ht="33" customHeight="1">
      <c r="A15" s="117"/>
      <c r="B15" s="111"/>
      <c r="C15" s="111">
        <v>14206</v>
      </c>
      <c r="D15" s="112"/>
      <c r="E15" s="110" t="s">
        <v>442</v>
      </c>
      <c r="F15" s="117"/>
      <c r="G15" s="111">
        <v>14206</v>
      </c>
      <c r="H15" s="112"/>
    </row>
    <row r="16" spans="1:245" s="120" customFormat="1" ht="33" customHeight="1">
      <c r="A16" s="108" t="s">
        <v>151</v>
      </c>
      <c r="B16" s="27">
        <f>SUM(B7:B15)</f>
        <v>4320</v>
      </c>
      <c r="C16" s="27">
        <f>SUM(C7:C15)</f>
        <v>18399</v>
      </c>
      <c r="D16" s="21">
        <f>(C16/B16-1)*100</f>
        <v>325.90277777777777</v>
      </c>
      <c r="E16" s="119" t="s">
        <v>152</v>
      </c>
      <c r="F16" s="27">
        <f>SUM(F7:F15)</f>
        <v>4317</v>
      </c>
      <c r="G16" s="27">
        <f>SUM(G7:G15)</f>
        <v>19197</v>
      </c>
      <c r="H16" s="21">
        <f>(G16/F16-1)*100</f>
        <v>344.683808200139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</row>
    <row r="17" spans="1:8" s="109" customFormat="1" ht="33" customHeight="1">
      <c r="A17" s="110" t="s">
        <v>153</v>
      </c>
      <c r="B17" s="154">
        <v>5106</v>
      </c>
      <c r="C17" s="111">
        <v>5006</v>
      </c>
      <c r="D17" s="112">
        <f>(C17/B17-1)*100</f>
        <v>-1.9584802193497897</v>
      </c>
      <c r="E17" s="118" t="s">
        <v>154</v>
      </c>
      <c r="F17" s="111">
        <v>5006</v>
      </c>
      <c r="G17" s="111">
        <v>5298</v>
      </c>
      <c r="H17" s="112">
        <f>(G17/F17-1)*100</f>
        <v>5.8330003995205715</v>
      </c>
    </row>
    <row r="18" spans="1:8" s="109" customFormat="1" ht="33" customHeight="1">
      <c r="A18" s="110" t="s">
        <v>155</v>
      </c>
      <c r="B18" s="111"/>
      <c r="C18" s="111">
        <v>1090</v>
      </c>
      <c r="D18" s="112"/>
      <c r="E18" s="116" t="s">
        <v>156</v>
      </c>
      <c r="F18" s="111"/>
      <c r="G18" s="111"/>
      <c r="H18" s="112"/>
    </row>
    <row r="19" spans="1:8" s="109" customFormat="1" ht="33" customHeight="1">
      <c r="A19" s="110" t="s">
        <v>157</v>
      </c>
      <c r="B19" s="111"/>
      <c r="C19" s="111"/>
      <c r="D19" s="112"/>
      <c r="E19" s="116" t="s">
        <v>158</v>
      </c>
      <c r="F19" s="111">
        <v>103</v>
      </c>
      <c r="G19" s="111"/>
      <c r="H19" s="112">
        <f>(G19/F19-1)*100</f>
        <v>-100</v>
      </c>
    </row>
    <row r="20" spans="1:8" s="120" customFormat="1" ht="33" customHeight="1">
      <c r="A20" s="108" t="s">
        <v>90</v>
      </c>
      <c r="B20" s="27">
        <f>SUM(B16:B19)</f>
        <v>9426</v>
      </c>
      <c r="C20" s="27">
        <f>SUM(C16:C19)</f>
        <v>24495</v>
      </c>
      <c r="D20" s="21">
        <f>(C20/B20-1)*100</f>
        <v>159.86632718014002</v>
      </c>
      <c r="E20" s="119" t="s">
        <v>91</v>
      </c>
      <c r="F20" s="27">
        <f>SUM(F16:F19)</f>
        <v>9426</v>
      </c>
      <c r="G20" s="27">
        <f>SUM(G16:G19)</f>
        <v>24495</v>
      </c>
      <c r="H20" s="21">
        <f>(G20/F20-1)*100</f>
        <v>159.86632718014002</v>
      </c>
    </row>
    <row r="21" ht="21" customHeight="1"/>
  </sheetData>
  <sheetProtection/>
  <mergeCells count="11">
    <mergeCell ref="C5:C6"/>
    <mergeCell ref="D5:D6"/>
    <mergeCell ref="F5:F6"/>
    <mergeCell ref="G5:G6"/>
    <mergeCell ref="H5:H6"/>
    <mergeCell ref="A2:H2"/>
    <mergeCell ref="A4:D4"/>
    <mergeCell ref="E4:H4"/>
    <mergeCell ref="A5:A6"/>
    <mergeCell ref="E5:E6"/>
    <mergeCell ref="B5:B6"/>
  </mergeCells>
  <printOptions horizontalCentered="1"/>
  <pageMargins left="0.3541666666666667" right="0.3541666666666667" top="0.5111111111111111" bottom="0.5902777777777778" header="0.4722222222222222" footer="0.5506944444444445"/>
  <pageSetup firstPageNumber="8" useFirstPageNumber="1" horizontalDpi="600" verticalDpi="600" orientation="landscape" paperSize="9" scale="65" r:id="rId1"/>
  <headerFooter alignWithMargins="0">
    <oddFooter xml:space="preserve">&amp;C&amp;"Arial"&amp;10第 &amp;P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"/>
  <sheetViews>
    <sheetView zoomScale="75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9" sqref="G19"/>
    </sheetView>
  </sheetViews>
  <sheetFormatPr defaultColWidth="10.28125" defaultRowHeight="14.25"/>
  <cols>
    <col min="1" max="1" width="11.8515625" style="62" customWidth="1"/>
    <col min="2" max="3" width="13.28125" style="62" customWidth="1"/>
    <col min="4" max="4" width="11.8515625" style="62" customWidth="1"/>
    <col min="5" max="5" width="11.00390625" style="62" customWidth="1"/>
    <col min="6" max="6" width="13.28125" style="62" customWidth="1"/>
    <col min="7" max="7" width="13.140625" style="62" customWidth="1"/>
    <col min="8" max="8" width="9.421875" style="62" customWidth="1"/>
    <col min="9" max="9" width="10.8515625" style="62" customWidth="1"/>
    <col min="10" max="10" width="13.28125" style="62" customWidth="1"/>
    <col min="11" max="11" width="13.140625" style="62" customWidth="1"/>
    <col min="12" max="13" width="11.00390625" style="62" customWidth="1"/>
    <col min="14" max="14" width="13.28125" style="62" customWidth="1"/>
    <col min="15" max="16" width="12.8515625" style="62" customWidth="1"/>
    <col min="17" max="17" width="11.140625" style="62" customWidth="1"/>
    <col min="18" max="16384" width="10.28125" style="62" customWidth="1"/>
  </cols>
  <sheetData>
    <row r="1" ht="15">
      <c r="A1" s="98" t="s">
        <v>340</v>
      </c>
    </row>
    <row r="2" spans="1:17" ht="21.75">
      <c r="A2" s="177" t="s">
        <v>338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6:17" s="63" customFormat="1" ht="26.25" customHeight="1">
      <c r="P3" s="179" t="s">
        <v>1</v>
      </c>
      <c r="Q3" s="179"/>
    </row>
    <row r="4" spans="1:17" s="65" customFormat="1" ht="24" customHeight="1">
      <c r="A4" s="182" t="s">
        <v>159</v>
      </c>
      <c r="B4" s="180" t="s">
        <v>160</v>
      </c>
      <c r="C4" s="181"/>
      <c r="D4" s="181"/>
      <c r="E4" s="181"/>
      <c r="F4" s="181" t="s">
        <v>161</v>
      </c>
      <c r="G4" s="181"/>
      <c r="H4" s="181"/>
      <c r="I4" s="181"/>
      <c r="J4" s="181" t="s">
        <v>162</v>
      </c>
      <c r="K4" s="181"/>
      <c r="L4" s="181"/>
      <c r="M4" s="181"/>
      <c r="N4" s="181" t="s">
        <v>163</v>
      </c>
      <c r="O4" s="181"/>
      <c r="P4" s="181"/>
      <c r="Q4" s="181"/>
    </row>
    <row r="5" spans="1:17" s="65" customFormat="1" ht="18" customHeight="1">
      <c r="A5" s="183"/>
      <c r="B5" s="185" t="s">
        <v>164</v>
      </c>
      <c r="C5" s="175" t="s">
        <v>165</v>
      </c>
      <c r="D5" s="175" t="s">
        <v>166</v>
      </c>
      <c r="E5" s="175" t="s">
        <v>167</v>
      </c>
      <c r="F5" s="175" t="s">
        <v>164</v>
      </c>
      <c r="G5" s="175" t="s">
        <v>165</v>
      </c>
      <c r="H5" s="175" t="s">
        <v>166</v>
      </c>
      <c r="I5" s="175" t="s">
        <v>167</v>
      </c>
      <c r="J5" s="175" t="s">
        <v>164</v>
      </c>
      <c r="K5" s="175" t="s">
        <v>165</v>
      </c>
      <c r="L5" s="175" t="s">
        <v>166</v>
      </c>
      <c r="M5" s="175" t="s">
        <v>167</v>
      </c>
      <c r="N5" s="175" t="s">
        <v>164</v>
      </c>
      <c r="O5" s="175" t="s">
        <v>165</v>
      </c>
      <c r="P5" s="175" t="s">
        <v>166</v>
      </c>
      <c r="Q5" s="175" t="s">
        <v>167</v>
      </c>
    </row>
    <row r="6" spans="1:17" s="65" customFormat="1" ht="51" customHeight="1">
      <c r="A6" s="184"/>
      <c r="B6" s="18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1:17" s="63" customFormat="1" ht="42" customHeight="1">
      <c r="A7" s="64" t="s">
        <v>168</v>
      </c>
      <c r="B7" s="74">
        <f>SUM(C7:E7)</f>
        <v>47175.12</v>
      </c>
      <c r="C7" s="75">
        <v>47175.12</v>
      </c>
      <c r="D7" s="75"/>
      <c r="E7" s="75"/>
      <c r="F7" s="75">
        <f>SUM(G7:I7)</f>
        <v>19983</v>
      </c>
      <c r="G7" s="75">
        <v>19983</v>
      </c>
      <c r="H7" s="75"/>
      <c r="I7" s="75"/>
      <c r="J7" s="75">
        <f>SUM(K7:M7)</f>
        <v>7691.97</v>
      </c>
      <c r="K7" s="75">
        <v>7691.97</v>
      </c>
      <c r="L7" s="75"/>
      <c r="M7" s="75"/>
      <c r="N7" s="75">
        <f>SUM(O7:Q7)</f>
        <v>59466.15</v>
      </c>
      <c r="O7" s="75">
        <v>59466.15</v>
      </c>
      <c r="P7" s="74"/>
      <c r="Q7" s="74"/>
    </row>
    <row r="8" spans="1:17" s="72" customFormat="1" ht="42" customHeight="1">
      <c r="A8" s="70" t="s">
        <v>164</v>
      </c>
      <c r="B8" s="73">
        <f aca="true" t="shared" si="0" ref="B8:Q8">SUM(B7:B7)</f>
        <v>47175.12</v>
      </c>
      <c r="C8" s="71">
        <f t="shared" si="0"/>
        <v>47175.12</v>
      </c>
      <c r="D8" s="71">
        <f t="shared" si="0"/>
        <v>0</v>
      </c>
      <c r="E8" s="71">
        <f t="shared" si="0"/>
        <v>0</v>
      </c>
      <c r="F8" s="71">
        <f t="shared" si="0"/>
        <v>19983</v>
      </c>
      <c r="G8" s="71">
        <f t="shared" si="0"/>
        <v>19983</v>
      </c>
      <c r="H8" s="71">
        <f t="shared" si="0"/>
        <v>0</v>
      </c>
      <c r="I8" s="71">
        <f t="shared" si="0"/>
        <v>0</v>
      </c>
      <c r="J8" s="71">
        <f t="shared" si="0"/>
        <v>7691.97</v>
      </c>
      <c r="K8" s="71">
        <f t="shared" si="0"/>
        <v>7691.97</v>
      </c>
      <c r="L8" s="71">
        <f t="shared" si="0"/>
        <v>0</v>
      </c>
      <c r="M8" s="71">
        <f t="shared" si="0"/>
        <v>0</v>
      </c>
      <c r="N8" s="71">
        <f t="shared" si="0"/>
        <v>59466.15</v>
      </c>
      <c r="O8" s="71">
        <f t="shared" si="0"/>
        <v>59466.15</v>
      </c>
      <c r="P8" s="71">
        <f t="shared" si="0"/>
        <v>0</v>
      </c>
      <c r="Q8" s="71">
        <f t="shared" si="0"/>
        <v>0</v>
      </c>
    </row>
  </sheetData>
  <sheetProtection/>
  <mergeCells count="23">
    <mergeCell ref="Q5:Q6"/>
    <mergeCell ref="K5:K6"/>
    <mergeCell ref="L5:L6"/>
    <mergeCell ref="M5:M6"/>
    <mergeCell ref="N5:N6"/>
    <mergeCell ref="O5:O6"/>
    <mergeCell ref="P5:P6"/>
    <mergeCell ref="E5:E6"/>
    <mergeCell ref="F5:F6"/>
    <mergeCell ref="G5:G6"/>
    <mergeCell ref="H5:H6"/>
    <mergeCell ref="C5:C6"/>
    <mergeCell ref="D5:D6"/>
    <mergeCell ref="I5:I6"/>
    <mergeCell ref="J5:J6"/>
    <mergeCell ref="A2:Q2"/>
    <mergeCell ref="P3:Q3"/>
    <mergeCell ref="B4:E4"/>
    <mergeCell ref="F4:I4"/>
    <mergeCell ref="J4:M4"/>
    <mergeCell ref="N4:Q4"/>
    <mergeCell ref="A4:A6"/>
    <mergeCell ref="B5:B6"/>
  </mergeCells>
  <printOptions horizontalCentered="1"/>
  <pageMargins left="0.2361111111111111" right="0.15694444444444444" top="0.5902777777777778" bottom="0.9840277777777777" header="0.5111111111111111" footer="0.9055555555555556"/>
  <pageSetup firstPageNumber="9" useFirstPageNumber="1" horizontalDpi="600" verticalDpi="600" orientation="landscape" paperSize="9" scale="70"/>
  <headerFooter alignWithMargins="0">
    <oddFooter xml:space="preserve">&amp;C&amp;"Arial"&amp;10第 &amp;P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07"/>
  <sheetViews>
    <sheetView showGridLines="0" showZeros="0" zoomScale="75" zoomScaleNormal="75" zoomScalePageLayoutView="0" workbookViewId="0" topLeftCell="A1">
      <pane xSplit="1" ySplit="5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4.25"/>
  <cols>
    <col min="1" max="1" width="39.140625" style="18" customWidth="1"/>
    <col min="2" max="2" width="19.8515625" style="18" customWidth="1"/>
    <col min="3" max="3" width="21.57421875" style="18" customWidth="1"/>
    <col min="4" max="4" width="22.28125" style="18" customWidth="1"/>
    <col min="5" max="16384" width="9.00390625" style="18" customWidth="1"/>
  </cols>
  <sheetData>
    <row r="1" spans="1:4" ht="18" customHeight="1">
      <c r="A1" s="91" t="s">
        <v>341</v>
      </c>
      <c r="B1" s="17"/>
      <c r="C1" s="17"/>
      <c r="D1" s="17"/>
    </row>
    <row r="2" spans="1:4" s="17" customFormat="1" ht="22.5" customHeight="1">
      <c r="A2" s="155" t="s">
        <v>408</v>
      </c>
      <c r="B2" s="155"/>
      <c r="C2" s="155"/>
      <c r="D2" s="155"/>
    </row>
    <row r="3" spans="1:4" ht="28.5" customHeight="1">
      <c r="A3" s="17"/>
      <c r="B3" s="17"/>
      <c r="C3" s="17"/>
      <c r="D3" s="92" t="s">
        <v>333</v>
      </c>
    </row>
    <row r="4" spans="1:4" ht="27.75" customHeight="1">
      <c r="A4" s="188" t="s">
        <v>60</v>
      </c>
      <c r="B4" s="188" t="s">
        <v>3</v>
      </c>
      <c r="C4" s="189" t="s">
        <v>332</v>
      </c>
      <c r="D4" s="188" t="s">
        <v>32</v>
      </c>
    </row>
    <row r="5" spans="1:4" ht="27.75" customHeight="1">
      <c r="A5" s="188"/>
      <c r="B5" s="188"/>
      <c r="C5" s="188"/>
      <c r="D5" s="188"/>
    </row>
    <row r="6" spans="1:4" ht="27.75" customHeight="1">
      <c r="A6" s="60" t="s">
        <v>8</v>
      </c>
      <c r="B6" s="27">
        <f>SUM(B7:B22)</f>
        <v>9700</v>
      </c>
      <c r="C6" s="27">
        <f>SUM(C7:C20)</f>
        <v>11100.280000000002</v>
      </c>
      <c r="D6" s="21">
        <f>(C6/B6-1)*100</f>
        <v>14.43587628865981</v>
      </c>
    </row>
    <row r="7" spans="1:4" ht="27.75" customHeight="1">
      <c r="A7" s="30" t="s">
        <v>170</v>
      </c>
      <c r="B7" s="22">
        <v>735</v>
      </c>
      <c r="C7" s="156">
        <v>8452</v>
      </c>
      <c r="D7" s="47">
        <f>(C7/B7-1)*100</f>
        <v>1049.9319727891157</v>
      </c>
    </row>
    <row r="8" spans="1:4" ht="27.75" customHeight="1">
      <c r="A8" s="30" t="s">
        <v>171</v>
      </c>
      <c r="B8" s="22">
        <v>6601</v>
      </c>
      <c r="C8" s="157"/>
      <c r="D8" s="47"/>
    </row>
    <row r="9" spans="1:4" ht="27.75" customHeight="1">
      <c r="A9" s="30" t="s">
        <v>172</v>
      </c>
      <c r="B9" s="22">
        <v>445</v>
      </c>
      <c r="C9" s="156">
        <f>SUM(B9*1.12)</f>
        <v>498.40000000000003</v>
      </c>
      <c r="D9" s="47">
        <f aca="true" t="shared" si="0" ref="D9:D30">(C9/B9-1)*100</f>
        <v>12.00000000000001</v>
      </c>
    </row>
    <row r="10" spans="1:4" ht="27.75" customHeight="1">
      <c r="A10" s="30" t="s">
        <v>173</v>
      </c>
      <c r="B10" s="22"/>
      <c r="C10" s="156"/>
      <c r="D10" s="47"/>
    </row>
    <row r="11" spans="1:4" ht="27.75" customHeight="1">
      <c r="A11" s="30" t="s">
        <v>174</v>
      </c>
      <c r="B11" s="22">
        <v>168</v>
      </c>
      <c r="C11" s="156">
        <f>SUM(B11*1.12)</f>
        <v>188.16000000000003</v>
      </c>
      <c r="D11" s="47">
        <f t="shared" si="0"/>
        <v>12.00000000000001</v>
      </c>
    </row>
    <row r="12" spans="1:4" ht="27.75" customHeight="1">
      <c r="A12" s="30" t="s">
        <v>175</v>
      </c>
      <c r="B12" s="22"/>
      <c r="C12" s="156"/>
      <c r="D12" s="47"/>
    </row>
    <row r="13" spans="1:4" ht="27.75" customHeight="1">
      <c r="A13" s="30" t="s">
        <v>176</v>
      </c>
      <c r="B13" s="22">
        <v>458</v>
      </c>
      <c r="C13" s="156">
        <f aca="true" t="shared" si="1" ref="C13:C20">SUM(B13*1.12)</f>
        <v>512.96</v>
      </c>
      <c r="D13" s="47">
        <f t="shared" si="0"/>
        <v>12.00000000000001</v>
      </c>
    </row>
    <row r="14" spans="1:4" ht="27.75" customHeight="1">
      <c r="A14" s="30" t="s">
        <v>177</v>
      </c>
      <c r="B14" s="22">
        <v>120</v>
      </c>
      <c r="C14" s="156">
        <v>135</v>
      </c>
      <c r="D14" s="47">
        <f t="shared" si="0"/>
        <v>12.5</v>
      </c>
    </row>
    <row r="15" spans="1:4" ht="27.75" customHeight="1">
      <c r="A15" s="30" t="s">
        <v>178</v>
      </c>
      <c r="B15" s="22">
        <v>162</v>
      </c>
      <c r="C15" s="156">
        <f t="shared" si="1"/>
        <v>181.44000000000003</v>
      </c>
      <c r="D15" s="47">
        <f t="shared" si="0"/>
        <v>12.00000000000001</v>
      </c>
    </row>
    <row r="16" spans="1:4" ht="27.75" customHeight="1">
      <c r="A16" s="30" t="s">
        <v>179</v>
      </c>
      <c r="B16" s="22">
        <v>53</v>
      </c>
      <c r="C16" s="156">
        <f t="shared" si="1"/>
        <v>59.36000000000001</v>
      </c>
      <c r="D16" s="47">
        <f t="shared" si="0"/>
        <v>12.00000000000001</v>
      </c>
    </row>
    <row r="17" spans="1:4" ht="27.75" customHeight="1">
      <c r="A17" s="30" t="s">
        <v>180</v>
      </c>
      <c r="B17" s="22">
        <v>227</v>
      </c>
      <c r="C17" s="156">
        <f t="shared" si="1"/>
        <v>254.24000000000004</v>
      </c>
      <c r="D17" s="47">
        <f t="shared" si="0"/>
        <v>12.00000000000001</v>
      </c>
    </row>
    <row r="18" spans="1:4" ht="27.75" customHeight="1">
      <c r="A18" s="30" t="s">
        <v>181</v>
      </c>
      <c r="B18" s="22">
        <v>128</v>
      </c>
      <c r="C18" s="156">
        <f t="shared" si="1"/>
        <v>143.36</v>
      </c>
      <c r="D18" s="47">
        <f t="shared" si="0"/>
        <v>12.00000000000001</v>
      </c>
    </row>
    <row r="19" spans="1:4" ht="27.75" customHeight="1">
      <c r="A19" s="30" t="s">
        <v>182</v>
      </c>
      <c r="B19" s="22">
        <v>20</v>
      </c>
      <c r="C19" s="156">
        <f t="shared" si="1"/>
        <v>22.400000000000002</v>
      </c>
      <c r="D19" s="47">
        <f t="shared" si="0"/>
        <v>12.00000000000001</v>
      </c>
    </row>
    <row r="20" spans="1:4" ht="27.75" customHeight="1">
      <c r="A20" s="30" t="s">
        <v>183</v>
      </c>
      <c r="B20" s="22">
        <v>583</v>
      </c>
      <c r="C20" s="156">
        <f t="shared" si="1"/>
        <v>652.96</v>
      </c>
      <c r="D20" s="47">
        <f t="shared" si="0"/>
        <v>12.00000000000001</v>
      </c>
    </row>
    <row r="21" spans="1:4" ht="27.75" customHeight="1">
      <c r="A21" s="30" t="s">
        <v>184</v>
      </c>
      <c r="B21" s="22"/>
      <c r="C21" s="22"/>
      <c r="D21" s="47"/>
    </row>
    <row r="22" spans="1:4" ht="27.75" customHeight="1">
      <c r="A22" s="30" t="s">
        <v>185</v>
      </c>
      <c r="B22" s="22">
        <v>0</v>
      </c>
      <c r="C22" s="22">
        <v>0</v>
      </c>
      <c r="D22" s="47"/>
    </row>
    <row r="23" spans="1:4" ht="27.75" customHeight="1">
      <c r="A23" s="60" t="s">
        <v>23</v>
      </c>
      <c r="B23" s="61">
        <f>SUM(B24:B29)</f>
        <v>4400</v>
      </c>
      <c r="C23" s="61">
        <f>SUM(C24:C29)</f>
        <v>4700</v>
      </c>
      <c r="D23" s="21">
        <f t="shared" si="0"/>
        <v>6.818181818181812</v>
      </c>
    </row>
    <row r="24" spans="1:4" ht="27.75" customHeight="1">
      <c r="A24" s="30" t="s">
        <v>186</v>
      </c>
      <c r="B24" s="22">
        <v>400</v>
      </c>
      <c r="C24" s="22">
        <v>400</v>
      </c>
      <c r="D24" s="47">
        <f t="shared" si="0"/>
        <v>0</v>
      </c>
    </row>
    <row r="25" spans="1:4" ht="27.75" customHeight="1">
      <c r="A25" s="30" t="s">
        <v>187</v>
      </c>
      <c r="B25" s="22">
        <v>2850</v>
      </c>
      <c r="C25" s="22">
        <v>3000</v>
      </c>
      <c r="D25" s="47">
        <f t="shared" si="0"/>
        <v>5.263157894736836</v>
      </c>
    </row>
    <row r="26" spans="1:4" ht="27.75" customHeight="1">
      <c r="A26" s="30" t="s">
        <v>188</v>
      </c>
      <c r="B26" s="22">
        <v>300</v>
      </c>
      <c r="C26" s="22">
        <v>400</v>
      </c>
      <c r="D26" s="47">
        <f t="shared" si="0"/>
        <v>33.33333333333333</v>
      </c>
    </row>
    <row r="27" spans="1:4" ht="27.75" customHeight="1">
      <c r="A27" s="30" t="s">
        <v>189</v>
      </c>
      <c r="B27" s="22"/>
      <c r="C27" s="22"/>
      <c r="D27" s="47"/>
    </row>
    <row r="28" spans="1:4" ht="27.75" customHeight="1">
      <c r="A28" s="30" t="s">
        <v>190</v>
      </c>
      <c r="B28" s="22">
        <v>300</v>
      </c>
      <c r="C28" s="22">
        <v>400</v>
      </c>
      <c r="D28" s="47">
        <f t="shared" si="0"/>
        <v>33.33333333333333</v>
      </c>
    </row>
    <row r="29" spans="1:4" ht="27.75" customHeight="1">
      <c r="A29" s="30" t="s">
        <v>191</v>
      </c>
      <c r="B29" s="22">
        <v>550</v>
      </c>
      <c r="C29" s="22">
        <v>500</v>
      </c>
      <c r="D29" s="47">
        <f t="shared" si="0"/>
        <v>-9.090909090909093</v>
      </c>
    </row>
    <row r="30" spans="1:4" s="20" customFormat="1" ht="27.75" customHeight="1">
      <c r="A30" s="19" t="s">
        <v>29</v>
      </c>
      <c r="B30" s="27">
        <f>SUM(B6,B23)</f>
        <v>14100</v>
      </c>
      <c r="C30" s="27">
        <f>SUM(C6,C23)</f>
        <v>15800.280000000002</v>
      </c>
      <c r="D30" s="21">
        <f t="shared" si="0"/>
        <v>12.058723404255334</v>
      </c>
    </row>
    <row r="31" spans="1:4" s="20" customFormat="1" ht="24" customHeight="1">
      <c r="A31" s="18"/>
      <c r="B31" s="18"/>
      <c r="C31" s="18"/>
      <c r="D31" s="18"/>
    </row>
    <row r="32" spans="1:4" ht="39.75" customHeight="1">
      <c r="A32" s="187"/>
      <c r="B32" s="187"/>
      <c r="C32" s="187"/>
      <c r="D32" s="187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spans="1:4" s="20" customFormat="1" ht="19.5" customHeight="1">
      <c r="A107" s="18"/>
      <c r="B107" s="18"/>
      <c r="C107" s="18"/>
      <c r="D107" s="18"/>
    </row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</sheetData>
  <sheetProtection/>
  <mergeCells count="5">
    <mergeCell ref="A32:D32"/>
    <mergeCell ref="A4:A5"/>
    <mergeCell ref="B4:B5"/>
    <mergeCell ref="C4:C5"/>
    <mergeCell ref="D4:D5"/>
  </mergeCells>
  <dataValidations count="1">
    <dataValidation type="whole" allowBlank="1" showInputMessage="1" showErrorMessage="1" error="请输入整数！" sqref="B23:C23">
      <formula1>-100000000</formula1>
      <formula2>100000000</formula2>
    </dataValidation>
  </dataValidations>
  <printOptions horizontalCentered="1"/>
  <pageMargins left="0.15748031496062992" right="0" top="0.5118110236220472" bottom="0.6692913385826772" header="0.35433070866141736" footer="0.6299212598425197"/>
  <pageSetup firstPageNumber="10" useFirstPageNumber="1" horizontalDpi="600" verticalDpi="600" orientation="portrait" paperSize="9" scale="80" r:id="rId1"/>
  <headerFooter alignWithMargins="0">
    <oddFooter>&amp;C&amp;"Arial"&amp;10第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2016-10-09T01:12:43Z</cp:lastPrinted>
  <dcterms:created xsi:type="dcterms:W3CDTF">2010-01-05T09:14:08Z</dcterms:created>
  <dcterms:modified xsi:type="dcterms:W3CDTF">2017-11-10T03:27:04Z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