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mc:AlternateContent xmlns:mc="http://schemas.openxmlformats.org/markup-compatibility/2006">
    <mc:Choice Requires="x15">
      <x15ac:absPath xmlns:x15ac="http://schemas.microsoft.com/office/spreadsheetml/2010/11/ac" url="C:\Users\田鹏\Desktop\D5000报告\12、2020年中央水利发展资金160\附表\"/>
    </mc:Choice>
  </mc:AlternateContent>
  <xr:revisionPtr revIDLastSave="0" documentId="13_ncr:1_{0CC1BA1F-5A8F-43A1-ADBD-3DDC06C2375A}" xr6:coauthVersionLast="47" xr6:coauthVersionMax="47" xr10:uidLastSave="{00000000-0000-0000-0000-000000000000}"/>
  <bookViews>
    <workbookView xWindow="-108" yWindow="-108" windowWidth="23256" windowHeight="12576" tabRatio="865" firstSheet="1" activeTab="1" xr2:uid="{00000000-000D-0000-FFFF-FFFF00000000}"/>
  </bookViews>
  <sheets>
    <sheet name="results" sheetId="25" state="veryHidden" r:id="rId1"/>
    <sheet name="附件1.指标体系" sheetId="12" r:id="rId2"/>
    <sheet name="附件2.指标评分表" sheetId="15" r:id="rId3"/>
    <sheet name="附件3.项目资金使用情况" sheetId="26" state="hidden" r:id="rId4"/>
    <sheet name="附件4.项目实施情况" sheetId="29" state="hidden" r:id="rId5"/>
    <sheet name="附件5.问题清单" sheetId="20" state="hidden" r:id="rId6"/>
    <sheet name="项目完成情况" sheetId="28" state="hidden" r:id="rId7"/>
    <sheet name="项目实施情况 (2)" sheetId="30" state="hidden" r:id="rId8"/>
  </sheets>
  <externalReferences>
    <externalReference r:id="rId9"/>
    <externalReference r:id="rId10"/>
  </externalReferences>
  <definedNames>
    <definedName name="_xlnm._FilterDatabase" localSheetId="1" hidden="1">'附件1.指标体系'!$A$4:$K$43</definedName>
    <definedName name="_xlnm._FilterDatabase" localSheetId="2" hidden="1">'附件2.指标评分表'!$A$6:$AF$12</definedName>
    <definedName name="_xlnm._FilterDatabase" localSheetId="3" hidden="1">'附件3.项目资金使用情况'!$A$4:$O$9</definedName>
    <definedName name="_xlnm._FilterDatabase" localSheetId="5" hidden="1">'附件5.问题清单'!$A$3:$D$4</definedName>
    <definedName name="_xlnm._FilterDatabase" localSheetId="6" hidden="1">项目完成情况!$A$5:$L$32</definedName>
    <definedName name="_xlnm.Print_Area" localSheetId="1">'附件1.指标体系'!$A$1:$K$49</definedName>
    <definedName name="_xlnm.Print_Area" localSheetId="2">'附件2.指标评分表'!$A$1:$AF$12</definedName>
    <definedName name="_xlnm.Print_Area" localSheetId="3">'附件3.项目资金使用情况'!$A$1:$L$6</definedName>
    <definedName name="_xlnm.Print_Area" localSheetId="4">'附件4.项目实施情况'!$A$1:$M$5</definedName>
    <definedName name="_xlnm.Print_Area" localSheetId="5">'附件5.问题清单'!$A$1:$D$4</definedName>
    <definedName name="_xlnm.Print_Area" localSheetId="7">'项目实施情况 (2)'!$A$1:$L$31</definedName>
    <definedName name="_xlnm.Print_Area" localSheetId="6">项目完成情况!$A$1:$L$32</definedName>
    <definedName name="_xlnm.Print_Titles" localSheetId="1">'附件1.指标体系'!$1:$4</definedName>
    <definedName name="_xlnm.Print_Titles" localSheetId="2">'附件2.指标评分表'!$1:$6</definedName>
    <definedName name="_xlnm.Print_Titles" localSheetId="3">'附件3.项目资金使用情况'!$1:$4</definedName>
    <definedName name="_xlnm.Print_Titles" localSheetId="4">'附件4.项目实施情况'!$1:$4</definedName>
    <definedName name="_xlnm.Print_Titles" localSheetId="5">'附件5.问题清单'!$1:$3</definedName>
    <definedName name="_xlnm.Print_Titles" localSheetId="7">'项目实施情况 (2)'!$1:$4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9" i="28" l="1"/>
  <c r="I7" i="15"/>
  <c r="V7" i="15"/>
  <c r="AA7" i="15"/>
  <c r="D27" i="28"/>
  <c r="C4" i="20"/>
  <c r="B4" i="20"/>
  <c r="H30" i="30"/>
  <c r="G30" i="30"/>
  <c r="E30" i="30"/>
  <c r="D30" i="30"/>
  <c r="C30" i="30"/>
  <c r="B30" i="30"/>
  <c r="H29" i="30"/>
  <c r="G29" i="30"/>
  <c r="E29" i="30"/>
  <c r="D29" i="30"/>
  <c r="C29" i="30"/>
  <c r="B29" i="30"/>
  <c r="H28" i="30"/>
  <c r="G28" i="30"/>
  <c r="E28" i="30"/>
  <c r="D28" i="30"/>
  <c r="C28" i="30"/>
  <c r="B28" i="30"/>
  <c r="H27" i="30"/>
  <c r="G27" i="30"/>
  <c r="E27" i="30"/>
  <c r="D27" i="30"/>
  <c r="C27" i="30"/>
  <c r="B27" i="30"/>
  <c r="H26" i="30"/>
  <c r="G26" i="30"/>
  <c r="E26" i="30"/>
  <c r="D26" i="30"/>
  <c r="C26" i="30"/>
  <c r="B26" i="30"/>
  <c r="H25" i="30"/>
  <c r="G25" i="30"/>
  <c r="E25" i="30"/>
  <c r="D25" i="30"/>
  <c r="C25" i="30"/>
  <c r="B25" i="30"/>
  <c r="H24" i="30"/>
  <c r="G24" i="30"/>
  <c r="E24" i="30"/>
  <c r="D24" i="30"/>
  <c r="C24" i="30"/>
  <c r="B24" i="30"/>
  <c r="H23" i="30"/>
  <c r="G23" i="30"/>
  <c r="E23" i="30"/>
  <c r="D23" i="30"/>
  <c r="C23" i="30"/>
  <c r="B23" i="30"/>
  <c r="H22" i="30"/>
  <c r="G22" i="30"/>
  <c r="E22" i="30"/>
  <c r="D22" i="30"/>
  <c r="C22" i="30"/>
  <c r="B22" i="30"/>
  <c r="H21" i="30"/>
  <c r="G21" i="30"/>
  <c r="E21" i="30"/>
  <c r="D21" i="30"/>
  <c r="C21" i="30"/>
  <c r="B21" i="30"/>
  <c r="H20" i="30"/>
  <c r="G20" i="30"/>
  <c r="E20" i="30"/>
  <c r="D20" i="30"/>
  <c r="C20" i="30"/>
  <c r="B20" i="30"/>
  <c r="H19" i="30"/>
  <c r="G19" i="30"/>
  <c r="E19" i="30"/>
  <c r="D19" i="30"/>
  <c r="C19" i="30"/>
  <c r="B19" i="30"/>
  <c r="H18" i="30"/>
  <c r="G18" i="30"/>
  <c r="E18" i="30"/>
  <c r="D18" i="30"/>
  <c r="C18" i="30"/>
  <c r="B18" i="30"/>
  <c r="H17" i="30"/>
  <c r="G17" i="30"/>
  <c r="E17" i="30"/>
  <c r="D17" i="30"/>
  <c r="C17" i="30"/>
  <c r="B17" i="30"/>
  <c r="H16" i="30"/>
  <c r="G16" i="30"/>
  <c r="E16" i="30"/>
  <c r="D16" i="30"/>
  <c r="C16" i="30"/>
  <c r="B16" i="30"/>
  <c r="H15" i="30"/>
  <c r="G15" i="30"/>
  <c r="E15" i="30"/>
  <c r="D15" i="30"/>
  <c r="C15" i="30"/>
  <c r="B15" i="30"/>
  <c r="G14" i="30"/>
  <c r="E14" i="30"/>
  <c r="D14" i="30"/>
  <c r="C14" i="30"/>
  <c r="B14" i="30"/>
  <c r="H13" i="30"/>
  <c r="G13" i="30"/>
  <c r="E13" i="30"/>
  <c r="D13" i="30"/>
  <c r="C13" i="30"/>
  <c r="B13" i="30"/>
  <c r="H12" i="30"/>
  <c r="G12" i="30"/>
  <c r="E12" i="30"/>
  <c r="D12" i="30"/>
  <c r="C12" i="30"/>
  <c r="B12" i="30"/>
  <c r="H11" i="30"/>
  <c r="G11" i="30"/>
  <c r="E11" i="30"/>
  <c r="D11" i="30"/>
  <c r="C11" i="30"/>
  <c r="B11" i="30"/>
  <c r="H10" i="30"/>
  <c r="G10" i="30"/>
  <c r="E10" i="30"/>
  <c r="D10" i="30"/>
  <c r="C10" i="30"/>
  <c r="B10" i="30"/>
  <c r="H9" i="30"/>
  <c r="G9" i="30"/>
  <c r="E9" i="30"/>
  <c r="D9" i="30"/>
  <c r="C9" i="30"/>
  <c r="B9" i="30"/>
  <c r="H8" i="30"/>
  <c r="G8" i="30"/>
  <c r="E8" i="30"/>
  <c r="D8" i="30"/>
  <c r="C8" i="30"/>
  <c r="B8" i="30"/>
  <c r="H7" i="30"/>
  <c r="G7" i="30"/>
  <c r="E7" i="30"/>
  <c r="D7" i="30"/>
  <c r="C7" i="30"/>
  <c r="B7" i="30"/>
  <c r="H6" i="30"/>
  <c r="G6" i="30"/>
  <c r="E6" i="30"/>
  <c r="D6" i="30"/>
  <c r="C6" i="30"/>
  <c r="B6" i="30"/>
  <c r="H5" i="30"/>
  <c r="G5" i="30"/>
  <c r="E5" i="30"/>
  <c r="D5" i="30"/>
  <c r="C5" i="30"/>
  <c r="B5" i="30"/>
  <c r="C4" i="30"/>
  <c r="B4" i="30"/>
  <c r="I5" i="29"/>
  <c r="D5" i="29"/>
  <c r="E5" i="29"/>
  <c r="F14" i="30"/>
  <c r="F17" i="30"/>
  <c r="F20" i="30"/>
  <c r="G5" i="26"/>
  <c r="F21" i="30" s="1"/>
  <c r="F28" i="30"/>
  <c r="B5" i="26"/>
  <c r="C5" i="26"/>
  <c r="D5" i="26"/>
  <c r="C5" i="29"/>
  <c r="F19" i="30"/>
  <c r="F30" i="30"/>
  <c r="F22" i="30"/>
  <c r="F6" i="30"/>
  <c r="D7" i="28"/>
  <c r="K5" i="26"/>
  <c r="R7" i="15" s="1"/>
  <c r="P7" i="15" s="1"/>
  <c r="F13" i="30"/>
  <c r="F18" i="30"/>
  <c r="F9" i="30"/>
  <c r="D9" i="28"/>
  <c r="F12" i="30"/>
  <c r="D28" i="28"/>
  <c r="F26" i="30"/>
  <c r="F5" i="30"/>
  <c r="F15" i="30"/>
  <c r="C7" i="28"/>
  <c r="C8" i="28"/>
  <c r="C9" i="28"/>
  <c r="C10" i="28"/>
  <c r="C11" i="28"/>
  <c r="C12" i="28"/>
  <c r="C13" i="28"/>
  <c r="C14" i="28"/>
  <c r="C15" i="28"/>
  <c r="C16" i="28"/>
  <c r="C17" i="28"/>
  <c r="C18" i="28"/>
  <c r="C19" i="28"/>
  <c r="C20" i="28"/>
  <c r="C21" i="28"/>
  <c r="C22" i="28"/>
  <c r="C23" i="28"/>
  <c r="C24" i="28"/>
  <c r="C25" i="28"/>
  <c r="C26" i="28"/>
  <c r="C27" i="28"/>
  <c r="C28" i="28"/>
  <c r="C29" i="28"/>
  <c r="C30" i="28"/>
  <c r="C31" i="28"/>
  <c r="C6" i="28"/>
  <c r="C4" i="29"/>
  <c r="B4" i="29"/>
  <c r="B7" i="28"/>
  <c r="B8" i="28"/>
  <c r="B9" i="28"/>
  <c r="B10" i="28"/>
  <c r="B11" i="28"/>
  <c r="B12" i="28"/>
  <c r="B13" i="28"/>
  <c r="B14" i="28"/>
  <c r="B15" i="28"/>
  <c r="B16" i="28"/>
  <c r="B17" i="28"/>
  <c r="B18" i="28"/>
  <c r="B19" i="28"/>
  <c r="B20" i="28"/>
  <c r="B21" i="28"/>
  <c r="B22" i="28"/>
  <c r="B23" i="28"/>
  <c r="B24" i="28"/>
  <c r="B25" i="28"/>
  <c r="B26" i="28"/>
  <c r="B27" i="28"/>
  <c r="B28" i="28"/>
  <c r="B29" i="28"/>
  <c r="B30" i="28"/>
  <c r="B31" i="28"/>
  <c r="I6" i="26"/>
  <c r="I8" i="26" s="1"/>
  <c r="F6" i="26"/>
  <c r="F8" i="26" s="1"/>
  <c r="B6" i="28"/>
  <c r="E6" i="26"/>
  <c r="E8" i="26" s="1"/>
  <c r="I32" i="28"/>
  <c r="J32" i="28"/>
  <c r="K32" i="28"/>
  <c r="C4" i="26"/>
  <c r="B4" i="26"/>
  <c r="A4" i="26"/>
  <c r="H32" i="28"/>
  <c r="E32" i="28"/>
  <c r="AA6" i="15"/>
  <c r="V6" i="15"/>
  <c r="P6" i="15"/>
  <c r="I6" i="15"/>
  <c r="F43" i="12"/>
  <c r="D43" i="12"/>
  <c r="E7" i="26" l="1"/>
  <c r="E7" i="15"/>
  <c r="E8" i="15" s="1"/>
  <c r="F24" i="30"/>
  <c r="G7" i="15"/>
  <c r="H7" i="15"/>
  <c r="AF7" i="15" s="1"/>
  <c r="H6" i="15"/>
  <c r="F10" i="30"/>
  <c r="F11" i="30"/>
  <c r="H14" i="30"/>
  <c r="H31" i="30" s="1"/>
  <c r="I7" i="26"/>
  <c r="D10" i="28"/>
  <c r="D31" i="30"/>
  <c r="E31" i="30"/>
  <c r="F16" i="30"/>
  <c r="D23" i="28"/>
  <c r="D16" i="28"/>
  <c r="D18" i="28"/>
  <c r="H6" i="26"/>
  <c r="D20" i="28"/>
  <c r="F25" i="30"/>
  <c r="F29" i="30"/>
  <c r="D12" i="28"/>
  <c r="D17" i="28"/>
  <c r="F7" i="30"/>
  <c r="G6" i="26"/>
  <c r="G8" i="26" s="1"/>
  <c r="I9" i="26" s="1"/>
  <c r="F5" i="29"/>
  <c r="D8" i="28"/>
  <c r="F23" i="30"/>
  <c r="D31" i="28"/>
  <c r="F27" i="30"/>
  <c r="F8" i="30"/>
  <c r="J5" i="26"/>
  <c r="D30" i="28" l="1"/>
  <c r="H7" i="26"/>
  <c r="H8" i="26"/>
  <c r="H9" i="26" s="1"/>
  <c r="D26" i="28"/>
  <c r="D11" i="28"/>
  <c r="K6" i="26"/>
  <c r="D15" i="28"/>
  <c r="J6" i="26"/>
  <c r="J8" i="26" s="1"/>
  <c r="J9" i="26" s="1"/>
  <c r="D25" i="28"/>
  <c r="D6" i="28"/>
  <c r="D14" i="28"/>
  <c r="D22" i="28"/>
  <c r="F31" i="30"/>
  <c r="D13" i="28"/>
  <c r="D24" i="28"/>
  <c r="D29" i="28"/>
  <c r="D21" i="28"/>
  <c r="J7" i="26" l="1"/>
  <c r="W9" i="15"/>
  <c r="S9" i="15"/>
  <c r="S10" i="15" s="1"/>
  <c r="S11" i="15" s="1"/>
  <c r="AD9" i="15"/>
  <c r="AD10" i="15" s="1"/>
  <c r="AD11" i="15" s="1"/>
  <c r="X9" i="15"/>
  <c r="X10" i="15" s="1"/>
  <c r="X11" i="15" s="1"/>
  <c r="AE9" i="15"/>
  <c r="AE10" i="15" s="1"/>
  <c r="AE11" i="15" s="1"/>
  <c r="G8" i="15"/>
  <c r="G9" i="15" s="1"/>
  <c r="Z9" i="15"/>
  <c r="Z10" i="15" s="1"/>
  <c r="Z11" i="15" s="1"/>
  <c r="U9" i="15"/>
  <c r="U10" i="15" s="1"/>
  <c r="U11" i="15" s="1"/>
  <c r="Q9" i="15"/>
  <c r="T9" i="15"/>
  <c r="T10" i="15" s="1"/>
  <c r="T11" i="15" s="1"/>
  <c r="O9" i="15"/>
  <c r="O10" i="15" s="1"/>
  <c r="O11" i="15" s="1"/>
  <c r="Y9" i="15"/>
  <c r="Y10" i="15" s="1"/>
  <c r="Y11" i="15" s="1"/>
  <c r="L9" i="15"/>
  <c r="L10" i="15" s="1"/>
  <c r="L11" i="15" s="1"/>
  <c r="AC9" i="15"/>
  <c r="AC10" i="15" s="1"/>
  <c r="AC11" i="15" s="1"/>
  <c r="J9" i="15"/>
  <c r="N9" i="15"/>
  <c r="N10" i="15" s="1"/>
  <c r="N11" i="15" s="1"/>
  <c r="M9" i="15"/>
  <c r="M10" i="15" s="1"/>
  <c r="M11" i="15" s="1"/>
  <c r="AB9" i="15"/>
  <c r="K9" i="15"/>
  <c r="K10" i="15" s="1"/>
  <c r="K11" i="15" s="1"/>
  <c r="R9" i="15"/>
  <c r="R10" i="15" s="1"/>
  <c r="R11" i="15" s="1"/>
  <c r="D32" i="28"/>
  <c r="AA9" i="15" l="1"/>
  <c r="AA10" i="15" s="1"/>
  <c r="AA11" i="15" s="1"/>
  <c r="AB10" i="15"/>
  <c r="AB11" i="15" s="1"/>
  <c r="Q10" i="15"/>
  <c r="Q11" i="15" s="1"/>
  <c r="P9" i="15"/>
  <c r="P10" i="15" s="1"/>
  <c r="P11" i="15" s="1"/>
  <c r="V9" i="15"/>
  <c r="V10" i="15" s="1"/>
  <c r="V11" i="15" s="1"/>
  <c r="W10" i="15"/>
  <c r="W11" i="15" s="1"/>
  <c r="I9" i="15"/>
  <c r="J10" i="15"/>
  <c r="J11" i="15" s="1"/>
  <c r="I10" i="15" l="1"/>
  <c r="I11" i="15" s="1"/>
  <c r="H9" i="15"/>
  <c r="H10" i="15" l="1"/>
  <c r="H11" i="15" s="1"/>
  <c r="AF9" i="15"/>
</calcChain>
</file>

<file path=xl/sharedStrings.xml><?xml version="1.0" encoding="utf-8"?>
<sst xmlns="http://schemas.openxmlformats.org/spreadsheetml/2006/main" count="291" uniqueCount="207">
  <si>
    <t>一级指标</t>
  </si>
  <si>
    <t>分值</t>
  </si>
  <si>
    <t>二级指标</t>
  </si>
  <si>
    <t>三级指标</t>
  </si>
  <si>
    <t>项目决策</t>
  </si>
  <si>
    <t>资金管理</t>
  </si>
  <si>
    <t>组织实施</t>
  </si>
  <si>
    <t>项目产出</t>
  </si>
  <si>
    <t>产出数量</t>
  </si>
  <si>
    <t>产出质量</t>
  </si>
  <si>
    <t>产出时效</t>
  </si>
  <si>
    <t>产出成本</t>
  </si>
  <si>
    <t>项目绩效</t>
  </si>
  <si>
    <t>社会效益</t>
  </si>
  <si>
    <t>可持续影响</t>
  </si>
  <si>
    <t>总分</t>
  </si>
  <si>
    <t>附件1</t>
  </si>
  <si>
    <t>《项目支出绩效评价管理办法》指标解释及评价要点对照</t>
  </si>
  <si>
    <t>本项目评价依据及评分标准</t>
  </si>
  <si>
    <t xml:space="preserve">扣分原因 </t>
  </si>
  <si>
    <t>实际得分</t>
  </si>
  <si>
    <t>备注</t>
  </si>
  <si>
    <t>名称</t>
  </si>
  <si>
    <t>项目立项</t>
  </si>
  <si>
    <t xml:space="preserve">
立项依据充分性</t>
  </si>
  <si>
    <t xml:space="preserve">立项程序规范性
</t>
  </si>
  <si>
    <t>绩效目标</t>
  </si>
  <si>
    <t>绩效目标合理性</t>
  </si>
  <si>
    <t>绩效指标明确性</t>
  </si>
  <si>
    <t>资金投入</t>
  </si>
  <si>
    <t>预算编制科学性</t>
  </si>
  <si>
    <t>资金分配合理性</t>
  </si>
  <si>
    <t>项目过程</t>
  </si>
  <si>
    <t>资金到位率</t>
  </si>
  <si>
    <r>
      <rPr>
        <b/>
        <sz val="10"/>
        <color indexed="8"/>
        <rFont val="仿宋"/>
        <family val="3"/>
        <charset val="134"/>
      </rPr>
      <t xml:space="preserve">评价要点：
</t>
    </r>
    <r>
      <rPr>
        <sz val="10"/>
        <color indexed="8"/>
        <rFont val="仿宋"/>
        <family val="3"/>
        <charset val="134"/>
      </rPr>
      <t>资金到位率=（实际到位资金/预算资金）×100%。
实际到位资金：一定时期（本年度或项目期）内落实到具体项目的资金。
预算资金：一定时期（本年度或项目期）内预算安排到具体项目的资金。</t>
    </r>
  </si>
  <si>
    <t>预算执行率</t>
  </si>
  <si>
    <t>资金使用合规性</t>
  </si>
  <si>
    <t>管理制度健全性</t>
  </si>
  <si>
    <t>制度执行有效性</t>
  </si>
  <si>
    <t>实际完成率</t>
  </si>
  <si>
    <t>质量达标率</t>
  </si>
  <si>
    <t>完成及时性</t>
  </si>
  <si>
    <t>成本节约率</t>
  </si>
  <si>
    <t>实施效益</t>
  </si>
  <si>
    <t>满意度</t>
  </si>
  <si>
    <t>合计</t>
  </si>
  <si>
    <t>指标分值说明：</t>
  </si>
  <si>
    <t>3、产出和效益一级指标下的二级和三级分值参考原《财政支出绩效评价管理暂行办法》（财预[2011]285号）后附4-2表《财政支出绩效评价指标体系（参考样表）》中一级指标“项目绩效”下的二级和三级指标分值比例计算，并对三级指标“产出数量”进行了调整。</t>
  </si>
  <si>
    <t>4、参考原《财政支出绩效评价管理暂行办法》（财预[2011]285号）后附4-2表《财政支出绩效评价指标体系（参考样表）》中一级指标“项目决策”[分值为20分。对应《项目支出绩效评价管理办法》（财预〔2020〕10 号）中的一级指标“决策”]和“项目管理”[分值为25分。对应《项目支出绩效评价管理办法》（财预〔2020〕10 号）中的一级指标“过程”]各占该两个指标分值合计45分的44.44%和55.56%。根据该两个一级指标的分值占比与两个一级指标的分值合计40分，分别计算的一级指标“决策”和“过程”分值约为18分和22分。但考虑到项目决策的重要性，因此进行了调整。调整后，“决策”和“过程”分值均为20分。</t>
  </si>
  <si>
    <t>5、一级指标“决策”和“过程”下的二级指标和三级指标分值参考原《财政支出绩效评价管理暂行办法》（财预[2011]285号）后附4-2表《财政支出绩效评价指标体系（参考样表）》中一级指标“项目决策”]和“项目管理”下的二级指标和三级指标所占比例进行确定，并作适当调整。</t>
  </si>
  <si>
    <t>附件2</t>
  </si>
  <si>
    <t>序号</t>
  </si>
  <si>
    <t>项目名称</t>
  </si>
  <si>
    <t>系数</t>
  </si>
  <si>
    <t>责任单位权重</t>
  </si>
  <si>
    <t>绩效等级</t>
  </si>
  <si>
    <t>小计</t>
  </si>
  <si>
    <t>立项依据充分性</t>
  </si>
  <si>
    <t>立项程序规范性</t>
  </si>
  <si>
    <t>社会公众满意度</t>
  </si>
  <si>
    <t>项目整体评分</t>
  </si>
  <si>
    <t>得分率</t>
  </si>
  <si>
    <t>评分等级</t>
  </si>
  <si>
    <t>完成情况</t>
  </si>
  <si>
    <t>问题描述</t>
  </si>
  <si>
    <t>计划完成内容</t>
    <phoneticPr fontId="16" type="noConversion"/>
  </si>
  <si>
    <t>计划数量</t>
    <phoneticPr fontId="16" type="noConversion"/>
  </si>
  <si>
    <t>正在实施</t>
    <phoneticPr fontId="16" type="noConversion"/>
  </si>
  <si>
    <t>未实施</t>
    <phoneticPr fontId="16" type="noConversion"/>
  </si>
  <si>
    <t>已实施完成</t>
    <phoneticPr fontId="16" type="noConversion"/>
  </si>
  <si>
    <t>实施内容与申报内容相符</t>
    <phoneticPr fontId="16" type="noConversion"/>
  </si>
  <si>
    <t>备注</t>
    <phoneticPr fontId="16" type="noConversion"/>
  </si>
  <si>
    <t>内容及目标</t>
    <phoneticPr fontId="16" type="noConversion"/>
  </si>
  <si>
    <t>服务对象满意度</t>
    <phoneticPr fontId="16" type="noConversion"/>
  </si>
  <si>
    <t>泾源县2020年重点项目资金资金完成情况统计表</t>
    <phoneticPr fontId="16" type="noConversion"/>
  </si>
  <si>
    <t>泾源县交通局</t>
  </si>
  <si>
    <t>预算单位</t>
    <phoneticPr fontId="16" type="noConversion"/>
  </si>
  <si>
    <t>序号</t>
    <phoneticPr fontId="16" type="noConversion"/>
  </si>
  <si>
    <t>现场勘察情况</t>
    <phoneticPr fontId="16" type="noConversion"/>
  </si>
  <si>
    <r>
      <t>指标解释：</t>
    </r>
    <r>
      <rPr>
        <sz val="10"/>
        <color indexed="8"/>
        <rFont val="仿宋"/>
        <family val="3"/>
        <charset val="134"/>
      </rPr>
      <t>项目立项是否符合法律法规、相关政策、发展规划以及部门职责，用以反映和考核项目立项依据情况。</t>
    </r>
  </si>
  <si>
    <r>
      <t xml:space="preserve">评价要点：
</t>
    </r>
    <r>
      <rPr>
        <sz val="10"/>
        <color indexed="8"/>
        <rFont val="仿宋"/>
        <family val="3"/>
        <charset val="134"/>
      </rPr>
      <t>①是否将项目绩效目标细化分解为具体的绩效指标；
②是否通过清晰、可衡量的指标值予以体现；
③是否与项目目标任务数或计划数相对应。</t>
    </r>
  </si>
  <si>
    <r>
      <t xml:space="preserve">评分标准：
</t>
    </r>
    <r>
      <rPr>
        <sz val="10"/>
        <color indexed="8"/>
        <rFont val="仿宋"/>
        <family val="3"/>
        <charset val="134"/>
      </rPr>
      <t>①将项目绩效目标细化分解为具体的绩效指标，得1分，否则不得分；
②绩效目标通过清晰、可衡量的指标值予以体现，得0.5分，否则不得分；
③绩效目标与项目目标任务数或计划数相对应，得0.5分，否则不得分。</t>
    </r>
  </si>
  <si>
    <r>
      <t>指标解释：</t>
    </r>
    <r>
      <rPr>
        <sz val="10"/>
        <color indexed="8"/>
        <rFont val="仿宋"/>
        <family val="3"/>
        <charset val="134"/>
      </rPr>
      <t>项目预算编制是否经过科学论证、有明确标准，资金额度与年度目标是否相适应，用以反映和考核项目预算编制的科学性、合理性情况。</t>
    </r>
  </si>
  <si>
    <r>
      <t>指标解释：</t>
    </r>
    <r>
      <rPr>
        <sz val="10"/>
        <color indexed="8"/>
        <rFont val="仿宋"/>
        <family val="3"/>
        <charset val="134"/>
      </rPr>
      <t>项目预算资金分配是否有测算依据，与补助单位或地方实际是否相适应，用以反映和考核项目预算资金分配的科学性、合理性情况。</t>
    </r>
  </si>
  <si>
    <r>
      <t xml:space="preserve">评价要点：
</t>
    </r>
    <r>
      <rPr>
        <sz val="10"/>
        <color indexed="8"/>
        <rFont val="仿宋"/>
        <family val="3"/>
        <charset val="134"/>
      </rPr>
      <t>①预算资金分配依据是否充分；
②资金分配额度是否合理，与项目单位或地方实际是否相适应。</t>
    </r>
  </si>
  <si>
    <r>
      <t>指标解释：</t>
    </r>
    <r>
      <rPr>
        <sz val="10"/>
        <color indexed="8"/>
        <rFont val="仿宋"/>
        <family val="3"/>
        <charset val="134"/>
      </rPr>
      <t>实际到位资金与预算资金的比率，用以反映和考核资金落实情况对项目实施的总体保障程度。</t>
    </r>
  </si>
  <si>
    <r>
      <t>指标解释：</t>
    </r>
    <r>
      <rPr>
        <sz val="10"/>
        <color indexed="8"/>
        <rFont val="仿宋"/>
        <family val="3"/>
        <charset val="134"/>
      </rPr>
      <t>项目预算资金是否按照计划执行，用以反映或考核项目预算执行情况。</t>
    </r>
  </si>
  <si>
    <r>
      <t xml:space="preserve">评价要点：
</t>
    </r>
    <r>
      <rPr>
        <sz val="10"/>
        <color indexed="8"/>
        <rFont val="仿宋"/>
        <family val="3"/>
        <charset val="134"/>
      </rPr>
      <t>预算执行率=（实际支出资金/实际到位资金）×100%。
实际支出资金：一定时期（本年度或项目期）内项目实际拨付的资金。</t>
    </r>
  </si>
  <si>
    <r>
      <t>指标解释：</t>
    </r>
    <r>
      <rPr>
        <sz val="10"/>
        <color indexed="8"/>
        <rFont val="仿宋"/>
        <family val="3"/>
        <charset val="134"/>
      </rPr>
      <t>项目资金使用是否符合相关的财务管理制度规定，用以反映和考核项目资金的规范运行情况。</t>
    </r>
  </si>
  <si>
    <r>
      <t xml:space="preserve">评价要点：
</t>
    </r>
    <r>
      <rPr>
        <sz val="10"/>
        <color indexed="8"/>
        <rFont val="仿宋"/>
        <family val="3"/>
        <charset val="134"/>
      </rPr>
      <t>①是否符合国家财经法规和财务管理制度以及有关专项资金管理办法的规定；
②资金的拨付是否有完整的审批程序和手续；
③是否符合项目预算批复或合同规定的用途；
④是否存在截留、挤占、挪用、虚列支出等情况。</t>
    </r>
  </si>
  <si>
    <r>
      <t>指标解释：</t>
    </r>
    <r>
      <rPr>
        <sz val="10"/>
        <color indexed="8"/>
        <rFont val="仿宋"/>
        <family val="3"/>
        <charset val="134"/>
      </rPr>
      <t>项目实施单位的财务和业务管理制度是否健全，用以反映和考核财务和业务管理制度对项目顺利实施的保障情况。</t>
    </r>
  </si>
  <si>
    <r>
      <t xml:space="preserve">评价要点：
</t>
    </r>
    <r>
      <rPr>
        <sz val="10"/>
        <color indexed="8"/>
        <rFont val="仿宋"/>
        <family val="3"/>
        <charset val="134"/>
      </rPr>
      <t>①是否已制定或具有相应的财务和业务管理制度；
②财务和业务管理制度是否合法、合规、完整。</t>
    </r>
  </si>
  <si>
    <r>
      <t>指标解释：</t>
    </r>
    <r>
      <rPr>
        <sz val="10"/>
        <color indexed="8"/>
        <rFont val="仿宋"/>
        <family val="3"/>
        <charset val="134"/>
      </rPr>
      <t>项目实施是否符合相关管理规定，用以反映和考核相关管理制度的有效执行情况。</t>
    </r>
  </si>
  <si>
    <r>
      <t xml:space="preserve">评价要点：
</t>
    </r>
    <r>
      <rPr>
        <sz val="10"/>
        <color indexed="8"/>
        <rFont val="仿宋"/>
        <family val="3"/>
        <charset val="134"/>
      </rPr>
      <t>①是否遵守相关法律法规和相关管理规定；
②项目调整及支出调整手续是否完备；
③项目合同书、验收报告、技术鉴定等资料是否齐全并及时归档；
④项目实施的人员条件、场地设备、信息支撑等是否落实到位。</t>
    </r>
  </si>
  <si>
    <r>
      <t>指标解释：</t>
    </r>
    <r>
      <rPr>
        <sz val="10"/>
        <color indexed="8"/>
        <rFont val="仿宋"/>
        <family val="3"/>
        <charset val="134"/>
      </rPr>
      <t>项目实施的实际产出数与计划产出数的比率，用以反映和考核项目产出数量目标的实现程度。</t>
    </r>
  </si>
  <si>
    <r>
      <t xml:space="preserve">评价要点：
</t>
    </r>
    <r>
      <rPr>
        <sz val="10"/>
        <color indexed="8"/>
        <rFont val="仿宋"/>
        <family val="3"/>
        <charset val="134"/>
      </rPr>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r>
  </si>
  <si>
    <r>
      <t>指标解释：</t>
    </r>
    <r>
      <rPr>
        <sz val="10"/>
        <color indexed="8"/>
        <rFont val="仿宋"/>
        <family val="3"/>
        <charset val="134"/>
      </rPr>
      <t>项目完成的质量达标产出数与实际产出数的比率，用以反映和考核项目产出质量目标的实现程度。</t>
    </r>
  </si>
  <si>
    <r>
      <t xml:space="preserve">评价要点：
</t>
    </r>
    <r>
      <rPr>
        <sz val="10"/>
        <color indexed="8"/>
        <rFont val="仿宋"/>
        <family val="3"/>
        <charset val="134"/>
      </rPr>
      <t>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t>
    </r>
  </si>
  <si>
    <r>
      <t>指标解释：</t>
    </r>
    <r>
      <rPr>
        <sz val="10"/>
        <color indexed="8"/>
        <rFont val="仿宋"/>
        <family val="3"/>
        <charset val="134"/>
      </rPr>
      <t>项目实际完成时间与计划完成时间的比较，用以反映和考核项目产出时效目标的实现程度。</t>
    </r>
  </si>
  <si>
    <r>
      <t>指标解释：</t>
    </r>
    <r>
      <rPr>
        <sz val="10"/>
        <color indexed="8"/>
        <rFont val="仿宋"/>
        <family val="3"/>
        <charset val="134"/>
      </rPr>
      <t>完成项目计划工作目标的实际节约成本与计划成本的比率，用以反映和考核项目的成本节约程度。</t>
    </r>
  </si>
  <si>
    <r>
      <t xml:space="preserve">评价要点：
</t>
    </r>
    <r>
      <rPr>
        <sz val="10"/>
        <color indexed="8"/>
        <rFont val="仿宋"/>
        <family val="3"/>
        <charset val="134"/>
      </rPr>
      <t>成本节约率=[（计划成本-实际成本）/计划成本]×100%。
实际成本：项目实施单位如期、保质、保量完成既定工作目标实际所耗费的支出。
计划成本：项目实施单位为完成工作目标计划安排的支出，一般以项目预算为参考。</t>
    </r>
  </si>
  <si>
    <r>
      <t>指标解释：</t>
    </r>
    <r>
      <rPr>
        <sz val="10"/>
        <color indexed="8"/>
        <rFont val="仿宋"/>
        <family val="3"/>
        <charset val="134"/>
      </rPr>
      <t>项目实施所产生的社会效益。</t>
    </r>
  </si>
  <si>
    <r>
      <t xml:space="preserve">评价要点：
</t>
    </r>
    <r>
      <rPr>
        <sz val="10"/>
        <color indexed="8"/>
        <rFont val="仿宋"/>
        <family val="3"/>
        <charset val="134"/>
      </rPr>
      <t>项目实施所产生的社会效益。</t>
    </r>
  </si>
  <si>
    <r>
      <t>指标解释：</t>
    </r>
    <r>
      <rPr>
        <sz val="10"/>
        <color indexed="8"/>
        <rFont val="仿宋"/>
        <family val="3"/>
        <charset val="134"/>
      </rPr>
      <t>考项目实施所产生的可持续影响。</t>
    </r>
  </si>
  <si>
    <r>
      <t xml:space="preserve">评价要点：
</t>
    </r>
    <r>
      <rPr>
        <sz val="10"/>
        <color indexed="8"/>
        <rFont val="仿宋"/>
        <family val="3"/>
        <charset val="134"/>
      </rPr>
      <t>项目实施所产生的可持续影响等。</t>
    </r>
  </si>
  <si>
    <r>
      <t>指标解释：</t>
    </r>
    <r>
      <rPr>
        <sz val="10"/>
        <color indexed="8"/>
        <rFont val="仿宋"/>
        <family val="3"/>
        <charset val="134"/>
      </rPr>
      <t>社会公众或服务对象对项目实施效果的满意程度。</t>
    </r>
  </si>
  <si>
    <r>
      <t xml:space="preserve">评价要点：
</t>
    </r>
    <r>
      <rPr>
        <sz val="10"/>
        <color indexed="8"/>
        <rFont val="仿宋"/>
        <family val="3"/>
        <charset val="134"/>
      </rPr>
      <t>社会公众或服务对象是指因该项目实施而受到影响的部门（单位）、群体或个人。一般采取社会调查的方式。</t>
    </r>
  </si>
  <si>
    <t>附件4</t>
    <phoneticPr fontId="16" type="noConversion"/>
  </si>
  <si>
    <t>预算资金</t>
    <phoneticPr fontId="16" type="noConversion"/>
  </si>
  <si>
    <t>泾源县2020年重点项目资金资金实施情况统计表</t>
    <phoneticPr fontId="16" type="noConversion"/>
  </si>
  <si>
    <t>备注</t>
    <phoneticPr fontId="16" type="noConversion"/>
  </si>
  <si>
    <t>资金名称</t>
    <phoneticPr fontId="16" type="noConversion"/>
  </si>
  <si>
    <t>投入项目</t>
    <phoneticPr fontId="16" type="noConversion"/>
  </si>
  <si>
    <t>预算金额（万元）</t>
    <phoneticPr fontId="16" type="noConversion"/>
  </si>
  <si>
    <t>预算指标调剂金额</t>
    <phoneticPr fontId="16" type="noConversion"/>
  </si>
  <si>
    <t>上缴财政金额</t>
    <phoneticPr fontId="16" type="noConversion"/>
  </si>
  <si>
    <t>预算指标调剂金额</t>
  </si>
  <si>
    <t>预算金额</t>
    <phoneticPr fontId="16" type="noConversion"/>
  </si>
  <si>
    <t>实际到位金额</t>
    <phoneticPr fontId="16" type="noConversion"/>
  </si>
  <si>
    <t>预算单位支付金额</t>
    <phoneticPr fontId="16" type="noConversion"/>
  </si>
  <si>
    <t>项目名称</t>
    <phoneticPr fontId="16" type="noConversion"/>
  </si>
  <si>
    <t>计划完成时间</t>
    <phoneticPr fontId="16" type="noConversion"/>
  </si>
  <si>
    <t>附件3</t>
    <phoneticPr fontId="16" type="noConversion"/>
  </si>
  <si>
    <t>支出金额</t>
    <phoneticPr fontId="16" type="noConversion"/>
  </si>
  <si>
    <t>实际到位金额</t>
  </si>
  <si>
    <t>为黄花乡下胭村、上胭村、红土村，垃圾分类房、亭、家用两分类垃圾桶、垃圾清运车、环卫工人工作服等采购</t>
    <phoneticPr fontId="16" type="noConversion"/>
  </si>
  <si>
    <t xml:space="preserve">主要建设内容：垃圾中转站、公共厕所、农贸市场新建4座大棚、畜牧市场新建3座大棚、市场大门一座、畜牧站一座、沿街商铺立面改造等；
标段1：新民乡美丽小镇电力电缆、文化广场公共设施服务提升、环卫工程，于2020年9月验收合格；
标段2：新民乡美丽小镇市场及配套工程，于2020年9月验收合格；
标段3：新民乡美丽小镇沿街立面改造、场内室外工程，于2020年9月验收合格。
</t>
    <phoneticPr fontId="16" type="noConversion"/>
  </si>
  <si>
    <t xml:space="preserve">（1）泾源县香水镇城关第二小学迁建项目，截至评价基准日已基本完成建设任务，但未完成验收，未投入使用。
（2）泾源县新民乡中心小学餐厅建设项目，截至评价基准日完成验收、工程结算并投入使用，但未完成工程竣工决算。
（3）泾源县第四中学建设项目，截至评价基准日已基本完成建设任务，但未完成验收，未投入使用。
（4）在线互动课堂和多媒体设备采购项目，截至评价基准日已完成设备采购，验收合格并配发至相关学校正常投入使用。
</t>
    <phoneticPr fontId="16" type="noConversion"/>
  </si>
  <si>
    <t>预算下达资金应补助面积123,000.00亩，实际补助退耕还林涉及7个乡镇，总面积115,486.50亩，补助标准为90元/亩，总计兑付金额10,393,785.00元。</t>
    <phoneticPr fontId="16" type="noConversion"/>
  </si>
  <si>
    <t>2016年生态保护恢复资金新一轮退耕还林政策第三次补助资金项目已实施完成，实际兑付资金600,000.00万元，涉及新民乡、六盘山镇、泾河源镇三个乡镇退耕还林总面积1,500.00亩。</t>
    <phoneticPr fontId="16" type="noConversion"/>
  </si>
  <si>
    <t>未支出</t>
    <phoneticPr fontId="16" type="noConversion"/>
  </si>
  <si>
    <t>未完成竣工决算；</t>
    <phoneticPr fontId="16" type="noConversion"/>
  </si>
  <si>
    <t>用于泾源县公共交通有限公司2018年节能与新能源公交车运营补贴，共计补贴新能源公交车20辆，每辆6万元/辆，</t>
    <phoneticPr fontId="16" type="noConversion"/>
  </si>
  <si>
    <t>泾源县胜利村公路工程</t>
    <phoneticPr fontId="16" type="noConversion"/>
  </si>
  <si>
    <t>批复（计划）建设内容</t>
    <phoneticPr fontId="16" type="noConversion"/>
  </si>
  <si>
    <t>实际建设（实施）情况</t>
    <phoneticPr fontId="16" type="noConversion"/>
  </si>
  <si>
    <r>
      <t xml:space="preserve">评价要点：
</t>
    </r>
    <r>
      <rPr>
        <sz val="10"/>
        <color indexed="8"/>
        <rFont val="仿宋"/>
        <family val="3"/>
        <charset val="134"/>
      </rPr>
      <t>计划完成时间：按照项目实施计划或相关规定完成该项目所需的时间。</t>
    </r>
    <r>
      <rPr>
        <b/>
        <sz val="10"/>
        <color indexed="8"/>
        <rFont val="仿宋"/>
        <family val="3"/>
        <charset val="134"/>
      </rPr>
      <t xml:space="preserve">
</t>
    </r>
    <r>
      <rPr>
        <sz val="10"/>
        <color indexed="8"/>
        <rFont val="仿宋"/>
        <family val="3"/>
        <charset val="134"/>
      </rPr>
      <t>实际完成时间：项目实施单位完成该项目实际所耗用的时间。</t>
    </r>
    <phoneticPr fontId="16" type="noConversion"/>
  </si>
  <si>
    <r>
      <t xml:space="preserve">评分标准：
</t>
    </r>
    <r>
      <rPr>
        <sz val="10"/>
        <color indexed="8"/>
        <rFont val="仿宋"/>
        <family val="3"/>
        <charset val="134"/>
      </rPr>
      <t>实际得分=标准分*实际完成率=标准分*（实际产出数/计划产出数）×100%。</t>
    </r>
    <phoneticPr fontId="16" type="noConversion"/>
  </si>
  <si>
    <r>
      <t xml:space="preserve">评分标准：
</t>
    </r>
    <r>
      <rPr>
        <sz val="10"/>
        <color indexed="8"/>
        <rFont val="仿宋"/>
        <family val="3"/>
        <charset val="134"/>
      </rPr>
      <t>成本节约率大于等于0，得满分；小于零，按完成成本节约率的绝对值作为扣除权重分的比率，实际得分=标准分*（1-∣成本节约率∣）。</t>
    </r>
    <phoneticPr fontId="16" type="noConversion"/>
  </si>
  <si>
    <t>生态效益</t>
    <phoneticPr fontId="16" type="noConversion"/>
  </si>
  <si>
    <r>
      <t>指标解释：</t>
    </r>
    <r>
      <rPr>
        <sz val="10"/>
        <color indexed="8"/>
        <rFont val="仿宋"/>
        <family val="3"/>
        <charset val="134"/>
      </rPr>
      <t>项目实施所产生的生态效益。</t>
    </r>
    <phoneticPr fontId="16" type="noConversion"/>
  </si>
  <si>
    <r>
      <t xml:space="preserve">评价要点：
</t>
    </r>
    <r>
      <rPr>
        <sz val="10"/>
        <color indexed="8"/>
        <rFont val="仿宋"/>
        <family val="3"/>
        <charset val="134"/>
      </rPr>
      <t>项目实施所产生的生态效益。</t>
    </r>
    <phoneticPr fontId="16" type="noConversion"/>
  </si>
  <si>
    <r>
      <t xml:space="preserve">评分标准：
</t>
    </r>
    <r>
      <rPr>
        <sz val="10"/>
        <color indexed="8"/>
        <rFont val="仿宋"/>
        <family val="3"/>
        <charset val="134"/>
      </rPr>
      <t>对比预期社会效益与实际社会效益，目标社会效益得以实现的，得满分，否则依据社会效益实现程度扣分；</t>
    </r>
    <phoneticPr fontId="16" type="noConversion"/>
  </si>
  <si>
    <r>
      <t xml:space="preserve">评分标准：
</t>
    </r>
    <r>
      <rPr>
        <sz val="10"/>
        <color indexed="8"/>
        <rFont val="仿宋"/>
        <family val="3"/>
        <charset val="134"/>
      </rPr>
      <t>通过项目实施，目标可持续影响力得以持续的，得满分，否则依据可持续影响效果扣分；</t>
    </r>
    <phoneticPr fontId="16" type="noConversion"/>
  </si>
  <si>
    <r>
      <t xml:space="preserve">评价依据：
</t>
    </r>
    <r>
      <rPr>
        <sz val="10"/>
        <color indexed="8"/>
        <rFont val="仿宋"/>
        <family val="3"/>
        <charset val="134"/>
      </rPr>
      <t>利益相关方调查、实际勘查情况等。</t>
    </r>
    <phoneticPr fontId="16" type="noConversion"/>
  </si>
  <si>
    <t>项目效益</t>
    <phoneticPr fontId="16" type="noConversion"/>
  </si>
  <si>
    <r>
      <t xml:space="preserve">评价要点：
</t>
    </r>
    <r>
      <rPr>
        <sz val="10"/>
        <color indexed="8"/>
        <rFont val="仿宋"/>
        <family val="3"/>
        <charset val="134"/>
      </rPr>
      <t>①预算编制是否经过科学论证；
②预算内容与项目内容是否匹配；
③预算额度测算依据是否充分，是否按照标准编制；
④预算确定的项目投资额或资金量是否与工作任务相匹配。</t>
    </r>
    <phoneticPr fontId="16" type="noConversion"/>
  </si>
  <si>
    <r>
      <t xml:space="preserve">评分标准：
</t>
    </r>
    <r>
      <rPr>
        <sz val="10"/>
        <color indexed="8"/>
        <rFont val="仿宋"/>
        <family val="3"/>
        <charset val="134"/>
      </rPr>
      <t>①预算编制经过科学论证，得0.5分，否则不得分；
②预算内容与项目内容匹配，得0.5分，否则不得分；
③预算额度测算依据充分，按照标准编制，得0.5分，否则不得分；
④预算确定的项目投资额或资金量与工作任务相匹配，得0.5分，否则不得分。</t>
    </r>
    <phoneticPr fontId="16" type="noConversion"/>
  </si>
  <si>
    <r>
      <t xml:space="preserve">评分标准：
</t>
    </r>
    <r>
      <rPr>
        <sz val="10"/>
        <color indexed="8"/>
        <rFont val="仿宋"/>
        <family val="3"/>
        <charset val="134"/>
      </rPr>
      <t>①预算资金分配依据充分，得3分，否则依据预算资金实际分配情况扣分；
②资金分配额度合理，与具体项目规模及资金需求量实际相适应、资金充分利用充分，得3分，否则依据预算资金实际分配情况扣分。</t>
    </r>
    <phoneticPr fontId="16" type="noConversion"/>
  </si>
  <si>
    <r>
      <t xml:space="preserve">评分标准：
</t>
    </r>
    <r>
      <rPr>
        <sz val="10"/>
        <color indexed="8"/>
        <rFont val="仿宋"/>
        <family val="3"/>
        <charset val="134"/>
      </rPr>
      <t>实际得分=标准分*资金到位率=标准分*（实际到位资金/预算资金）×100%。</t>
    </r>
    <phoneticPr fontId="16" type="noConversion"/>
  </si>
  <si>
    <r>
      <t xml:space="preserve">评分标准：
</t>
    </r>
    <r>
      <rPr>
        <sz val="10"/>
        <color indexed="8"/>
        <rFont val="仿宋"/>
        <family val="3"/>
        <charset val="134"/>
      </rPr>
      <t>实际得分=标准分*预算执行率=标准分*（实际支出资金/实际到位资金）×100%。</t>
    </r>
    <phoneticPr fontId="16" type="noConversion"/>
  </si>
  <si>
    <r>
      <t xml:space="preserve">评分标准：
</t>
    </r>
    <r>
      <rPr>
        <sz val="10"/>
        <color indexed="8"/>
        <rFont val="仿宋"/>
        <family val="3"/>
        <charset val="134"/>
      </rPr>
      <t>①遵守相关法律法规和相关管理规定，得1分，否则不得分；
②项目调整及支出调整手续是否完备，得1分，否则不得分；
③项目合同书、验收报告、技术鉴定等资料是否齐全并及时归档，得0.5分，否则不得分；
④项目实施的人员条件、场地设备、信息支撑等是否落实到位，得0.5分，否则不得分。</t>
    </r>
    <phoneticPr fontId="16" type="noConversion"/>
  </si>
  <si>
    <t>支付金额</t>
    <phoneticPr fontId="16" type="noConversion"/>
  </si>
  <si>
    <t>项目实施完成情况</t>
    <phoneticPr fontId="16" type="noConversion"/>
  </si>
  <si>
    <t>主体施工完成，未完成验收</t>
  </si>
  <si>
    <t>施工过程中，完成主楼建设</t>
  </si>
  <si>
    <t>已完成；</t>
  </si>
  <si>
    <t>竣工验收并完成试运行，现处于停运状态</t>
  </si>
  <si>
    <t>部分完成；</t>
  </si>
  <si>
    <t>已完成</t>
  </si>
  <si>
    <t>未实施</t>
  </si>
  <si>
    <t>已完工，未验收</t>
  </si>
  <si>
    <t>泾源县2020年重点项目资金使用情况统计表</t>
    <phoneticPr fontId="16" type="noConversion"/>
  </si>
  <si>
    <t>泾源县胜利村公路项目</t>
  </si>
  <si>
    <r>
      <t xml:space="preserve">评分标准：
</t>
    </r>
    <r>
      <rPr>
        <sz val="10"/>
        <color indexed="8"/>
        <rFont val="仿宋"/>
        <family val="3"/>
        <charset val="134"/>
      </rPr>
      <t>①已制定或具有相应的财务管理制度，得1分，否则不得分；
②已制定或具有相应的业务管理制度，得1分，否则不得分；
③财务管理制度是否合法、合规、完整，得0.5分，否则不得分；
④业务管理制度是否合法、合规、完整，得0.5分，否则不得分。</t>
    </r>
    <phoneticPr fontId="16" type="noConversion"/>
  </si>
  <si>
    <t>泾源县2020年重点项目资金涉及具体项目实施情况统计表</t>
    <phoneticPr fontId="16" type="noConversion"/>
  </si>
  <si>
    <t>泾源县2020年重点项目资金涉及具体项目主要问题</t>
    <phoneticPr fontId="16" type="noConversion"/>
  </si>
  <si>
    <t>附件5</t>
    <phoneticPr fontId="16" type="noConversion"/>
  </si>
  <si>
    <t>2、参考《项目支出绩效评价管理办法》（财预〔2020〕10 号）第十三条第二款规定：“单位自评指标的权重由各单位根据项目实际情况确定。原则上预算执行率和一级指标权重统一设置为: 预算执行率10%、产出指标50%、效益指标30%、服务对象满意度指标10%”。产出、效益、服务对象满意度指标共90分，其中产出指标占55.56%（50/90），效益指标占33.33%，满意度指标占11.11%。根据产出和效益指标分值60分与产出、效益、服务对象满意度指标的比例计算，产出指标分值约为33分，效益指标分值约为 20分，服务对象满意度指标分值约为7分。</t>
    <phoneticPr fontId="16" type="noConversion"/>
  </si>
  <si>
    <t>1、参考《项目支出绩效评价管理办法》（财预〔2020〕10 号）第十四第二款的规定：“财政和部门评价指标的权重根据各项指标在评价体系中的重要程度确定，应当突出结果导向，原则上产出、效益指标权重不低于60%”。因此，确定产出和效益指标分值为60分。</t>
    <phoneticPr fontId="16" type="noConversion"/>
  </si>
  <si>
    <r>
      <t xml:space="preserve">评分标准：
</t>
    </r>
    <r>
      <rPr>
        <sz val="10"/>
        <color indexed="8"/>
        <rFont val="仿宋"/>
        <family val="3"/>
        <charset val="134"/>
      </rPr>
      <t>受益对象满意率≥95%得满分，95%以下实际得分=标准分*调查问卷满意率。</t>
    </r>
    <phoneticPr fontId="16" type="noConversion"/>
  </si>
  <si>
    <t>泾源县胜利村公路建设内容：设计路线总长2.15km,其中主线长1.985km，支线长0.165km，预算下达资金160万元；</t>
    <phoneticPr fontId="16" type="noConversion"/>
  </si>
  <si>
    <t>已完成投入使用；</t>
    <phoneticPr fontId="16" type="noConversion"/>
  </si>
  <si>
    <t>余额</t>
    <phoneticPr fontId="16" type="noConversion"/>
  </si>
  <si>
    <r>
      <t>指标解释：</t>
    </r>
    <r>
      <rPr>
        <sz val="10"/>
        <color indexed="8"/>
        <rFont val="仿宋"/>
        <family val="3"/>
        <charset val="134"/>
      </rPr>
      <t>依据绩效目标设定的绩效指标是否清晰、细化、可衡量等，用以反映和考核项目绩效目标的明细化情况。</t>
    </r>
    <phoneticPr fontId="16" type="noConversion"/>
  </si>
  <si>
    <t>满意度</t>
    <phoneticPr fontId="16" type="noConversion"/>
  </si>
  <si>
    <t>完成及时性</t>
    <phoneticPr fontId="16" type="noConversion"/>
  </si>
  <si>
    <r>
      <t xml:space="preserve">评分标准：
</t>
    </r>
    <r>
      <rPr>
        <sz val="10"/>
        <color indexed="8"/>
        <rFont val="仿宋"/>
        <family val="3"/>
        <charset val="134"/>
      </rPr>
      <t>对比预期生态效益与实际生态效益，目标生态效益得以实现，且是否造成生态环境污染的，得满分，否则依据生态效益实现程度扣分；</t>
    </r>
    <phoneticPr fontId="16" type="noConversion"/>
  </si>
  <si>
    <r>
      <t xml:space="preserve">评分标准：
</t>
    </r>
    <r>
      <rPr>
        <sz val="10"/>
        <color indexed="8"/>
        <rFont val="仿宋"/>
        <family val="3"/>
        <charset val="134"/>
      </rPr>
      <t>对比计划完成时间与实际完成时间，能够按计划实际完成的，得满分，否则依据实际完成时间、完工进度及延期完成原因扣分。</t>
    </r>
    <phoneticPr fontId="16" type="noConversion"/>
  </si>
  <si>
    <r>
      <t>指标解释：</t>
    </r>
    <r>
      <rPr>
        <sz val="10"/>
        <color indexed="8"/>
        <rFont val="仿宋"/>
        <family val="3"/>
        <charset val="134"/>
      </rPr>
      <t>项目申请、设立过程是否符合相关要求，用以反映和考核项目立项的</t>
    </r>
    <r>
      <rPr>
        <sz val="10"/>
        <color indexed="10"/>
        <rFont val="仿宋"/>
        <family val="3"/>
        <charset val="134"/>
      </rPr>
      <t>程序</t>
    </r>
    <r>
      <rPr>
        <sz val="10"/>
        <color indexed="8"/>
        <rFont val="仿宋"/>
        <family val="3"/>
        <charset val="134"/>
      </rPr>
      <t>规范情况。</t>
    </r>
    <phoneticPr fontId="16" type="noConversion"/>
  </si>
  <si>
    <r>
      <t xml:space="preserve">评分标准：
</t>
    </r>
    <r>
      <rPr>
        <sz val="10"/>
        <color indexed="8"/>
        <rFont val="仿宋"/>
        <family val="3"/>
        <charset val="134"/>
      </rPr>
      <t>①项目存在绩效（任务）目标，得0.5分，否则不得分；
②项目绩效目标与实际工作内容具有相关性，得0.5分，否则不得分；
③项目预期产出效益和效果符合正常的业绩水平，得0.5分，否则不得分；
④与预算确定的项目投资额或资金量相匹配，得0.5分，否则不得分。</t>
    </r>
    <phoneticPr fontId="16" type="noConversion"/>
  </si>
  <si>
    <r>
      <t xml:space="preserve">评分标准：
</t>
    </r>
    <r>
      <rPr>
        <sz val="10"/>
        <color indexed="8"/>
        <rFont val="仿宋"/>
        <family val="3"/>
        <charset val="134"/>
      </rPr>
      <t>符合国家财经法规和财务管理制度以及有关专项资金管理办法的规定，得6分，否则依据违规使用资金比例扣分；另外：
①资金的拨付审批程序和手续不完整的，扣1分；
②不符项目预算批复或合同规定的用途的，扣1分；
③存在截留、挤占、挪用、虚列支出等情况的，扣2分。</t>
    </r>
    <phoneticPr fontId="16" type="noConversion"/>
  </si>
  <si>
    <r>
      <t xml:space="preserve">评分标准：
</t>
    </r>
    <r>
      <rPr>
        <sz val="10"/>
        <color indexed="8"/>
        <rFont val="仿宋"/>
        <family val="3"/>
        <charset val="134"/>
      </rPr>
      <t>①按计划完成建设任务，经验收合格的不扣分；
②经实地勘察基本完成建设任务，外观基本满足要求，但未及时办理验收手续的扣2分；
③正在实施过程中，预期能按计划完成建设任务的扣4分；
④未组织实施的不得分；</t>
    </r>
    <phoneticPr fontId="16" type="noConversion"/>
  </si>
  <si>
    <r>
      <t xml:space="preserve">评价要点：
</t>
    </r>
    <r>
      <rPr>
        <sz val="10"/>
        <rFont val="仿宋"/>
        <family val="3"/>
        <charset val="134"/>
      </rPr>
      <t>①项目是否按照规定的程序申请立项；
②审批文件、材料是否符合相关要求；
③事前是否已经过必要的可行性研究、专家论证、风险评估、绩效评估、集体决策。</t>
    </r>
    <phoneticPr fontId="16" type="noConversion"/>
  </si>
  <si>
    <r>
      <t>评价要点：</t>
    </r>
    <r>
      <rPr>
        <sz val="10"/>
        <rFont val="仿宋"/>
        <family val="3"/>
        <charset val="134"/>
      </rPr>
      <t>（如未设定预算绩效目标，也可考核其他工作任务目标）
①项目是否有绩效目标任务；
②项目绩效目标与实际工作内容是否具有相关性；
③项目预期产出效益和效果是否符合正常的业绩水平；
④是否与预算确定的项目投资额或资金量相匹配。</t>
    </r>
    <phoneticPr fontId="16" type="noConversion"/>
  </si>
  <si>
    <r>
      <t>指标解释：</t>
    </r>
    <r>
      <rPr>
        <sz val="10"/>
        <rFont val="仿宋"/>
        <family val="3"/>
        <charset val="134"/>
      </rPr>
      <t>项目所设定的绩效目标是否依据充分，是否符合客观实际，用以反映和考核项目绩效目标与项目实施相符的情况。</t>
    </r>
    <phoneticPr fontId="16" type="noConversion"/>
  </si>
  <si>
    <r>
      <t xml:space="preserve">评分标准：
</t>
    </r>
    <r>
      <rPr>
        <sz val="10"/>
        <rFont val="仿宋"/>
        <family val="3"/>
        <charset val="134"/>
      </rPr>
      <t>①项目按照规定的程序申请立项，得1分，否则不得分；
②审批文件、材料符合相关规定和要求，资料齐全，得1分，否则不得分；
③事前已经过必要的可行性研究、专家论证、风险评估、绩效评估、集体决策，得1分，否则不得分。</t>
    </r>
    <phoneticPr fontId="16" type="noConversion"/>
  </si>
  <si>
    <r>
      <t xml:space="preserve">评价要点：
</t>
    </r>
    <r>
      <rPr>
        <sz val="10"/>
        <rFont val="仿宋"/>
        <family val="3"/>
        <charset val="134"/>
      </rPr>
      <t>①项目立项是否符合国家法律法规、国民经济发展规划和相关政策；
②项目立项是否符合行业发展规划和政策要求；
③项目立项是否与部门职责范围相符，属于本部门履职所需；
④项目是否属于公共财政支持范围，是否符合中央、地方事权支出责任划分原则；
⑤项目是否与相关部门同类项目或部门内部相关项目重复。</t>
    </r>
    <phoneticPr fontId="16" type="noConversion"/>
  </si>
  <si>
    <t>2020年中央水利发展资金</t>
    <phoneticPr fontId="16" type="noConversion"/>
  </si>
  <si>
    <t>泾源县胜利村公路工程实际完成2.15公里，其中主线长1.995公里，支线长0.17公里，已验收合格；</t>
  </si>
  <si>
    <t>2020年中央水利发展资金（160万元）绩效评价指标说明及评分规则</t>
    <phoneticPr fontId="16" type="noConversion"/>
  </si>
  <si>
    <t>项目</t>
    <phoneticPr fontId="16" type="noConversion"/>
  </si>
  <si>
    <t>权重、分值</t>
    <phoneticPr fontId="16" type="noConversion"/>
  </si>
  <si>
    <t>2020年中央水利发展资金（160万元）资金绩效评价指标评分表</t>
    <phoneticPr fontId="16" type="noConversion"/>
  </si>
  <si>
    <t>2020年中央水利发展资金（泾源县胜利村公路项目）</t>
    <phoneticPr fontId="16" type="noConversion"/>
  </si>
  <si>
    <t>泾源县交通运输局</t>
    <phoneticPr fontId="16" type="noConversion"/>
  </si>
  <si>
    <r>
      <t xml:space="preserve">评分标准：
</t>
    </r>
    <r>
      <rPr>
        <sz val="10"/>
        <color indexed="8"/>
        <rFont val="仿宋"/>
        <family val="3"/>
        <charset val="134"/>
      </rPr>
      <t>①项目立项符合国家法律法规和相关政策,得1分，否则不得分；
②项目立项符合政策要求，得1分，否则不得分；
③项目立项与部门职责范围相符，属于部门履职所需，得1分，否则不得分；
④项目属于2020年中央水利发展资金支持范围，，得1分，否则不得分；
⑤项目与相关部门同类项目或部门内部相关项目不存在重复的，得1分，否则不得分。</t>
    </r>
    <phoneticPr fontId="16" type="noConversion"/>
  </si>
  <si>
    <r>
      <t>评价依据：</t>
    </r>
    <r>
      <rPr>
        <sz val="10"/>
        <color indexed="8"/>
        <rFont val="仿宋"/>
        <family val="3"/>
        <charset val="134"/>
      </rPr>
      <t>《关于推进“四好农村路”建设的意见》（交公路发〔2015〕73号），《关于转发&lt;自治区交通运输厅推进“四好农村路”建设实施方案&gt;的通知》（宁政办发〔2016〕104号），项目实施方案及批复，泾源县交通运输局“三定”规定等。</t>
    </r>
    <phoneticPr fontId="16" type="noConversion"/>
  </si>
  <si>
    <r>
      <t>评价依据：</t>
    </r>
    <r>
      <rPr>
        <sz val="10"/>
        <color indexed="8"/>
        <rFont val="仿宋"/>
        <family val="3"/>
        <charset val="134"/>
      </rPr>
      <t>《宁夏回族自治区政府投资项目管理和责任追究办法》（宁政发〔2014〕99号），泾源县胜利村公路项目建设方案及批复等。</t>
    </r>
    <phoneticPr fontId="16" type="noConversion"/>
  </si>
  <si>
    <r>
      <t>评价依据：</t>
    </r>
    <r>
      <rPr>
        <sz val="10"/>
        <rFont val="仿宋"/>
        <family val="3"/>
        <charset val="134"/>
      </rPr>
      <t>预算指标下达文件、泾源县胜利村公路项目建设方案及批复等资料。</t>
    </r>
    <phoneticPr fontId="16" type="noConversion"/>
  </si>
  <si>
    <r>
      <t>评价依据：</t>
    </r>
    <r>
      <rPr>
        <sz val="10"/>
        <color indexed="8"/>
        <rFont val="仿宋"/>
        <family val="3"/>
        <charset val="134"/>
      </rPr>
      <t>预算指标下达文件、泾源县胜利村公路项目建设方案及批复等资料。</t>
    </r>
    <phoneticPr fontId="16" type="noConversion"/>
  </si>
  <si>
    <r>
      <t>评价依据：</t>
    </r>
    <r>
      <rPr>
        <sz val="10"/>
        <color indexed="8"/>
        <rFont val="仿宋"/>
        <family val="3"/>
        <charset val="134"/>
      </rPr>
      <t>预算指标下达文件，泾源县交通运输局资金收支会计凭证。</t>
    </r>
    <phoneticPr fontId="16" type="noConversion"/>
  </si>
  <si>
    <r>
      <t>评价依据：</t>
    </r>
    <r>
      <rPr>
        <sz val="10"/>
        <color indexed="8"/>
        <rFont val="仿宋"/>
        <family val="3"/>
        <charset val="134"/>
      </rPr>
      <t>泾源县交通运输局资金收支会计凭证。</t>
    </r>
    <phoneticPr fontId="16" type="noConversion"/>
  </si>
  <si>
    <r>
      <t>评价依据：</t>
    </r>
    <r>
      <rPr>
        <sz val="10"/>
        <color indexed="8"/>
        <rFont val="仿宋"/>
        <family val="3"/>
        <charset val="134"/>
      </rPr>
      <t>《水利发展资金管理办法&gt;的通知》（财农[2019]54号），《国务院办公厅关于支持贫困县开展统筹整合使用财政涉农资金试点的意见》（国办发〔2016〕22号），《泾源县2020年统筹整合使用财政涉农资金实施方案》（泾扶开发〔2020〕10号），泾源县交通运输局资金收支会计凭证。</t>
    </r>
    <phoneticPr fontId="16" type="noConversion"/>
  </si>
  <si>
    <r>
      <t>评价依据：</t>
    </r>
    <r>
      <rPr>
        <sz val="10"/>
        <color indexed="8"/>
        <rFont val="仿宋"/>
        <family val="3"/>
        <charset val="134"/>
      </rPr>
      <t>《宁夏回族自治区政府投资项目管理和责任追究办法》（宁政发〔2014〕99号），泾源县交通运输局财务管理制度、业务（项目）管理制度等。</t>
    </r>
    <phoneticPr fontId="16" type="noConversion"/>
  </si>
  <si>
    <r>
      <t>评价依据：</t>
    </r>
    <r>
      <rPr>
        <sz val="10"/>
        <color indexed="8"/>
        <rFont val="仿宋"/>
        <family val="3"/>
        <charset val="134"/>
      </rPr>
      <t>泾源县胜利村公路项目建设方案及批复，招（投）标、合同、验收等资料；</t>
    </r>
    <phoneticPr fontId="16" type="noConversion"/>
  </si>
  <si>
    <r>
      <t>评价依据：</t>
    </r>
    <r>
      <rPr>
        <sz val="10"/>
        <color indexed="8"/>
        <rFont val="仿宋"/>
        <family val="3"/>
        <charset val="134"/>
      </rPr>
      <t>泾源县胜利村公路项目建设方案及批复，验收资料，利益相关方调查，实际勘查情况等。</t>
    </r>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</si>
</sst>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76" formatCode="_(* #,##0.00_);_(* \(#,##0.00\);_(* &quot;-&quot;??_);_(@_)"/>
    <numFmt numFmtId="177" formatCode="[$-F800]dddd\,\ mmmm\ dd\,\ yyyy"/>
    <numFmt numFmtId="178" formatCode="_ * #,##0.00000_ ;_ * \-#,##0.00000_ ;_ * &quot;-&quot;??_ ;_ @_ "/>
  </numFmts>
  <fonts count="28">
    <font>
      <sz val="11"/>
      <color theme="1"/>
      <name val="宋体"/>
      <charset val="134"/>
      <scheme val="minor"/>
    </font>
    <font>
      <sz val="11"/>
      <color indexed="8"/>
      <name val="仿宋"/>
      <family val="3"/>
      <charset val="134"/>
    </font>
    <font>
      <b/>
      <sz val="12"/>
      <color indexed="8"/>
      <name val="仿宋"/>
      <family val="3"/>
      <charset val="134"/>
    </font>
    <font>
      <b/>
      <sz val="14"/>
      <color indexed="8"/>
      <name val="仿宋"/>
      <family val="3"/>
      <charset val="134"/>
    </font>
    <font>
      <b/>
      <sz val="10"/>
      <color indexed="8"/>
      <name val="仿宋"/>
      <family val="3"/>
      <charset val="134"/>
    </font>
    <font>
      <sz val="10"/>
      <name val="仿宋"/>
      <family val="3"/>
      <charset val="134"/>
    </font>
    <font>
      <b/>
      <sz val="14"/>
      <name val="仿宋"/>
      <family val="3"/>
      <charset val="134"/>
    </font>
    <font>
      <b/>
      <sz val="10"/>
      <color indexed="8"/>
      <name val="仿宋"/>
      <family val="3"/>
      <charset val="134"/>
    </font>
    <font>
      <sz val="10"/>
      <color indexed="8"/>
      <name val="仿宋"/>
      <family val="3"/>
      <charset val="134"/>
    </font>
    <font>
      <b/>
      <sz val="16"/>
      <color indexed="8"/>
      <name val="仿宋"/>
      <family val="3"/>
      <charset val="134"/>
    </font>
    <font>
      <sz val="10"/>
      <color indexed="8"/>
      <name val="仿宋"/>
      <family val="3"/>
      <charset val="134"/>
    </font>
    <font>
      <sz val="12"/>
      <name val="宋体"/>
      <family val="3"/>
      <charset val="134"/>
    </font>
    <font>
      <sz val="10"/>
      <name val="Arial"/>
      <family val="2"/>
    </font>
    <font>
      <sz val="10"/>
      <name val="Helv"/>
      <family val="2"/>
    </font>
    <font>
      <sz val="10"/>
      <color indexed="10"/>
      <name val="仿宋"/>
      <family val="3"/>
      <charset val="134"/>
    </font>
    <font>
      <sz val="11"/>
      <color indexed="8"/>
      <name val="宋体"/>
      <family val="3"/>
      <charset val="134"/>
    </font>
    <font>
      <sz val="9"/>
      <name val="宋体"/>
      <family val="3"/>
      <charset val="134"/>
    </font>
    <font>
      <sz val="10"/>
      <color indexed="8"/>
      <name val="Arial Narrow"/>
      <family val="2"/>
    </font>
    <font>
      <b/>
      <sz val="10"/>
      <color indexed="8"/>
      <name val="Arial Narrow"/>
      <family val="2"/>
    </font>
    <font>
      <sz val="14"/>
      <color indexed="8"/>
      <name val="仿宋"/>
      <family val="3"/>
      <charset val="134"/>
    </font>
    <font>
      <sz val="10"/>
      <name val="宋体"/>
      <family val="3"/>
      <charset val="134"/>
    </font>
    <font>
      <sz val="7.5"/>
      <color indexed="8"/>
      <name val="宋体"/>
      <family val="3"/>
      <charset val="134"/>
    </font>
    <font>
      <sz val="10"/>
      <name val="FangSong"/>
      <family val="3"/>
      <charset val="134"/>
    </font>
    <font>
      <sz val="11"/>
      <color theme="1"/>
      <name val="宋体"/>
      <family val="3"/>
      <charset val="134"/>
      <scheme val="minor"/>
    </font>
    <font>
      <sz val="11"/>
      <color rgb="FF9C0006"/>
      <name val="宋体"/>
      <family val="3"/>
      <charset val="134"/>
      <scheme val="minor"/>
    </font>
    <font>
      <sz val="11"/>
      <color rgb="FF006100"/>
      <name val="宋体"/>
      <family val="3"/>
      <charset val="134"/>
      <scheme val="minor"/>
    </font>
    <font>
      <b/>
      <sz val="10"/>
      <name val="仿宋"/>
      <family val="3"/>
      <charset val="134"/>
    </font>
    <font>
      <b/>
      <sz val="16"/>
      <name val="仿宋"/>
      <family val="3"/>
      <charset val="134"/>
    </font>
  </fonts>
  <fills count="5">
    <fill>
      <patternFill patternType="none"/>
    </fill>
    <fill>
      <patternFill patternType="gray125"/>
    </fill>
    <fill>
      <patternFill patternType="solid">
        <fgColor indexed="13"/>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medium">
        <color indexed="64"/>
      </top>
      <bottom style="dotted">
        <color indexed="64"/>
      </bottom>
      <diagonal/>
    </border>
    <border>
      <left/>
      <right/>
      <top/>
      <bottom style="dotted">
        <color indexed="64"/>
      </bottom>
      <diagonal/>
    </border>
    <border>
      <left/>
      <right/>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s>
  <cellStyleXfs count="24">
    <xf numFmtId="0" fontId="0" fillId="0" borderId="0"/>
    <xf numFmtId="9" fontId="15" fillId="0" borderId="0" applyFont="0" applyFill="0" applyBorder="0" applyAlignment="0" applyProtection="0">
      <alignment vertical="center"/>
    </xf>
    <xf numFmtId="9" fontId="11" fillId="0" borderId="0" applyFont="0" applyFill="0" applyBorder="0" applyAlignment="0" applyProtection="0">
      <alignment vertical="center"/>
    </xf>
    <xf numFmtId="0" fontId="24" fillId="3" borderId="0" applyNumberFormat="0" applyBorder="0" applyAlignment="0" applyProtection="0">
      <alignment vertical="center"/>
    </xf>
    <xf numFmtId="177" fontId="11" fillId="0" borderId="0">
      <alignment vertical="center"/>
    </xf>
    <xf numFmtId="0" fontId="23" fillId="0" borderId="0"/>
    <xf numFmtId="177" fontId="11" fillId="0" borderId="0">
      <alignment vertical="center"/>
    </xf>
    <xf numFmtId="177" fontId="11" fillId="0" borderId="0">
      <alignment vertical="center"/>
    </xf>
    <xf numFmtId="0" fontId="11" fillId="0" borderId="0">
      <alignment vertical="center"/>
    </xf>
    <xf numFmtId="0" fontId="23" fillId="0" borderId="0">
      <alignment vertical="center"/>
    </xf>
    <xf numFmtId="0" fontId="23" fillId="0" borderId="0"/>
    <xf numFmtId="0" fontId="23" fillId="0" borderId="0">
      <alignment vertical="center"/>
    </xf>
    <xf numFmtId="0" fontId="11" fillId="0" borderId="0">
      <alignment vertical="center"/>
    </xf>
    <xf numFmtId="0" fontId="25" fillId="4" borderId="0" applyNumberFormat="0" applyBorder="0" applyAlignment="0" applyProtection="0">
      <alignment vertical="center"/>
    </xf>
    <xf numFmtId="43" fontId="15" fillId="0" borderId="0" applyFont="0" applyFill="0" applyBorder="0" applyAlignment="0" applyProtection="0">
      <alignment vertical="center"/>
    </xf>
    <xf numFmtId="43" fontId="11" fillId="0" borderId="0" applyFont="0" applyFill="0" applyBorder="0" applyAlignment="0" applyProtection="0">
      <alignment vertical="center"/>
    </xf>
    <xf numFmtId="176" fontId="12" fillId="0" borderId="0" applyFont="0" applyFill="0" applyBorder="0" applyAlignment="0" applyProtection="0"/>
    <xf numFmtId="43" fontId="11" fillId="0" borderId="0" applyFont="0" applyFill="0" applyBorder="0" applyAlignment="0" applyProtection="0">
      <alignment vertical="center"/>
    </xf>
    <xf numFmtId="43" fontId="15" fillId="0" borderId="0" applyFont="0" applyFill="0" applyBorder="0" applyAlignment="0" applyProtection="0">
      <alignment vertical="center"/>
    </xf>
    <xf numFmtId="176" fontId="15" fillId="0" borderId="0" applyFont="0" applyFill="0" applyBorder="0" applyAlignment="0" applyProtection="0">
      <alignment vertical="center"/>
    </xf>
    <xf numFmtId="176"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3" fillId="0" borderId="0"/>
  </cellStyleXfs>
  <cellXfs count="167">
    <xf numFmtId="0" fontId="0" fillId="0" borderId="0" xfId="0"/>
    <xf numFmtId="0" fontId="1" fillId="0" borderId="0" xfId="0" applyFont="1" applyFill="1" applyAlignment="1">
      <alignment vertical="center"/>
    </xf>
    <xf numFmtId="0" fontId="1" fillId="0" borderId="0" xfId="0" applyFont="1" applyFill="1" applyAlignment="1">
      <alignment horizontal="center"/>
    </xf>
    <xf numFmtId="0" fontId="1" fillId="0" borderId="0" xfId="0" applyFont="1" applyFill="1"/>
    <xf numFmtId="43" fontId="1" fillId="0" borderId="0" xfId="14" applyFont="1" applyFill="1" applyAlignment="1">
      <alignment horizontal="center"/>
    </xf>
    <xf numFmtId="177" fontId="4" fillId="0" borderId="0" xfId="7" applyFont="1" applyFill="1" applyAlignment="1">
      <alignment vertical="center" wrapText="1"/>
    </xf>
    <xf numFmtId="177" fontId="5" fillId="0" borderId="0" xfId="7" applyFont="1" applyFill="1" applyAlignment="1">
      <alignment vertical="center" shrinkToFit="1"/>
    </xf>
    <xf numFmtId="0" fontId="5" fillId="0" borderId="0" xfId="7" applyNumberFormat="1" applyFont="1" applyFill="1" applyAlignment="1">
      <alignment horizontal="center" vertical="center"/>
    </xf>
    <xf numFmtId="177" fontId="5" fillId="0" borderId="0" xfId="7" applyFont="1" applyFill="1" applyAlignment="1">
      <alignment vertical="center"/>
    </xf>
    <xf numFmtId="43" fontId="5" fillId="0" borderId="0" xfId="17" applyFont="1" applyFill="1" applyAlignment="1">
      <alignment horizontal="center" vertical="center"/>
    </xf>
    <xf numFmtId="0" fontId="5" fillId="0" borderId="1" xfId="7" applyNumberFormat="1" applyFont="1" applyFill="1" applyBorder="1" applyAlignment="1">
      <alignment vertical="center" wrapText="1" shrinkToFit="1"/>
    </xf>
    <xf numFmtId="0" fontId="5" fillId="0" borderId="1" xfId="17" applyNumberFormat="1" applyFont="1" applyFill="1" applyBorder="1" applyAlignment="1">
      <alignment horizontal="left" vertical="center" wrapText="1" shrinkToFit="1"/>
    </xf>
    <xf numFmtId="0" fontId="8" fillId="0" borderId="0" xfId="0" applyFont="1" applyAlignment="1">
      <alignment vertical="center"/>
    </xf>
    <xf numFmtId="0" fontId="1" fillId="0" borderId="0" xfId="0" applyFont="1" applyAlignment="1">
      <alignment horizontal="center" vertical="center"/>
    </xf>
    <xf numFmtId="0" fontId="8" fillId="0" borderId="0" xfId="0" applyFont="1" applyAlignment="1">
      <alignment horizontal="center" vertical="center"/>
    </xf>
    <xf numFmtId="0" fontId="8" fillId="0" borderId="0" xfId="0" applyFont="1"/>
    <xf numFmtId="43" fontId="8" fillId="0" borderId="0" xfId="0" applyNumberFormat="1" applyFont="1" applyAlignment="1">
      <alignment horizontal="center"/>
    </xf>
    <xf numFmtId="10" fontId="8" fillId="0" borderId="0" xfId="0" applyNumberFormat="1" applyFont="1" applyAlignment="1">
      <alignment horizontal="center"/>
    </xf>
    <xf numFmtId="0" fontId="2" fillId="0" borderId="0" xfId="0" applyFont="1" applyAlignment="1">
      <alignment vertical="center"/>
    </xf>
    <xf numFmtId="43" fontId="8" fillId="0" borderId="0" xfId="0" applyNumberFormat="1" applyFont="1" applyAlignment="1">
      <alignment horizontal="center" vertical="center"/>
    </xf>
    <xf numFmtId="0" fontId="9" fillId="0" borderId="0" xfId="0" applyFont="1" applyBorder="1" applyAlignment="1">
      <alignment horizontal="center" vertical="center"/>
    </xf>
    <xf numFmtId="10" fontId="8" fillId="0" borderId="0" xfId="0" applyNumberFormat="1" applyFont="1" applyAlignment="1">
      <alignment horizontal="center" vertical="center"/>
    </xf>
    <xf numFmtId="43" fontId="1" fillId="0" borderId="0" xfId="14" applyFont="1" applyAlignment="1">
      <alignment horizontal="center" vertical="center"/>
    </xf>
    <xf numFmtId="0" fontId="8" fillId="0" borderId="0" xfId="0" applyFont="1" applyAlignment="1">
      <alignment horizontal="center"/>
    </xf>
    <xf numFmtId="177" fontId="4" fillId="0" borderId="0" xfId="7" applyFont="1" applyAlignment="1">
      <alignment vertical="center" wrapText="1"/>
    </xf>
    <xf numFmtId="177" fontId="5" fillId="0" borderId="0" xfId="7" applyFont="1" applyAlignment="1">
      <alignment vertical="center" shrinkToFit="1"/>
    </xf>
    <xf numFmtId="0" fontId="5" fillId="0" borderId="0" xfId="7" applyNumberFormat="1" applyFont="1" applyAlignment="1">
      <alignment horizontal="center" vertical="center"/>
    </xf>
    <xf numFmtId="177" fontId="5" fillId="0" borderId="0" xfId="7" applyFont="1" applyAlignment="1">
      <alignment vertical="center"/>
    </xf>
    <xf numFmtId="177" fontId="5" fillId="0" borderId="0" xfId="7" applyFont="1" applyAlignment="1">
      <alignment vertical="center" wrapText="1"/>
    </xf>
    <xf numFmtId="177" fontId="5" fillId="0" borderId="0" xfId="7" applyFont="1" applyAlignment="1">
      <alignment horizontal="center" vertical="center" wrapText="1"/>
    </xf>
    <xf numFmtId="10" fontId="5" fillId="0" borderId="0" xfId="2" applyNumberFormat="1" applyFont="1" applyAlignment="1">
      <alignment vertical="center" wrapText="1"/>
    </xf>
    <xf numFmtId="43" fontId="5" fillId="0" borderId="0" xfId="17" applyFont="1" applyAlignment="1">
      <alignment horizontal="center" vertical="center"/>
    </xf>
    <xf numFmtId="177" fontId="5" fillId="0" borderId="0" xfId="7" applyFont="1" applyAlignment="1">
      <alignment horizontal="center" vertical="center" shrinkToFit="1"/>
    </xf>
    <xf numFmtId="10" fontId="5" fillId="0" borderId="0" xfId="2" applyNumberFormat="1" applyFont="1" applyAlignment="1">
      <alignment vertical="center" shrinkToFit="1"/>
    </xf>
    <xf numFmtId="43" fontId="5" fillId="0" borderId="0" xfId="17" applyFont="1" applyAlignment="1">
      <alignment horizontal="center" vertical="center" shrinkToFit="1"/>
    </xf>
    <xf numFmtId="0" fontId="4" fillId="0" borderId="1" xfId="17" applyNumberFormat="1" applyFont="1" applyFill="1" applyBorder="1" applyAlignment="1">
      <alignment horizontal="center" vertical="center" shrinkToFit="1"/>
    </xf>
    <xf numFmtId="0" fontId="1" fillId="0" borderId="0" xfId="0" applyFont="1" applyFill="1" applyAlignment="1">
      <alignment wrapText="1"/>
    </xf>
    <xf numFmtId="10" fontId="5" fillId="0" borderId="1" xfId="2" applyNumberFormat="1" applyFont="1" applyFill="1" applyBorder="1" applyAlignment="1">
      <alignment vertical="center" shrinkToFit="1"/>
    </xf>
    <xf numFmtId="43" fontId="5" fillId="0" borderId="1" xfId="17" applyNumberFormat="1" applyFont="1" applyFill="1" applyBorder="1" applyAlignment="1">
      <alignment horizontal="center" vertical="center" shrinkToFit="1"/>
    </xf>
    <xf numFmtId="0" fontId="2" fillId="0" borderId="0" xfId="0" applyFont="1" applyAlignment="1">
      <alignment vertical="center" shrinkToFit="1"/>
    </xf>
    <xf numFmtId="0" fontId="9" fillId="0" borderId="0" xfId="0"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shrinkToFit="1"/>
    </xf>
    <xf numFmtId="43" fontId="5" fillId="0" borderId="1" xfId="7" applyNumberFormat="1" applyFont="1" applyFill="1" applyBorder="1" applyAlignment="1">
      <alignment horizontal="center" vertical="center" shrinkToFit="1"/>
    </xf>
    <xf numFmtId="0" fontId="7" fillId="0" borderId="1" xfId="0" applyFont="1" applyFill="1" applyBorder="1" applyAlignment="1">
      <alignment vertical="center" wrapText="1"/>
    </xf>
    <xf numFmtId="0" fontId="5" fillId="0" borderId="1" xfId="7" applyNumberFormat="1" applyFont="1" applyFill="1" applyBorder="1" applyAlignment="1">
      <alignment horizontal="left" vertical="center" wrapText="1" shrinkToFit="1"/>
    </xf>
    <xf numFmtId="10" fontId="5" fillId="0" borderId="1" xfId="1" applyNumberFormat="1" applyFont="1" applyFill="1" applyBorder="1" applyAlignment="1">
      <alignment horizontal="center" vertical="center" shrinkToFit="1"/>
    </xf>
    <xf numFmtId="0" fontId="5" fillId="0" borderId="1" xfId="1" applyNumberFormat="1" applyFont="1" applyFill="1" applyBorder="1" applyAlignment="1">
      <alignment horizontal="center" vertical="center" shrinkToFit="1"/>
    </xf>
    <xf numFmtId="178" fontId="5" fillId="0" borderId="0" xfId="17" applyNumberFormat="1" applyFont="1" applyFill="1" applyAlignment="1">
      <alignment horizontal="center" vertical="center"/>
    </xf>
    <xf numFmtId="43" fontId="5" fillId="2" borderId="0" xfId="17" applyFont="1" applyFill="1" applyAlignment="1">
      <alignment horizontal="center" vertical="center"/>
    </xf>
    <xf numFmtId="0" fontId="7" fillId="0" borderId="1" xfId="17" applyNumberFormat="1" applyFont="1" applyFill="1" applyBorder="1" applyAlignment="1">
      <alignment horizontal="center" vertical="center" shrinkToFit="1"/>
    </xf>
    <xf numFmtId="0" fontId="4" fillId="0" borderId="1" xfId="7" applyNumberFormat="1" applyFont="1" applyFill="1" applyBorder="1" applyAlignment="1">
      <alignment vertical="center" wrapText="1"/>
    </xf>
    <xf numFmtId="0" fontId="5" fillId="0" borderId="1" xfId="7" applyNumberFormat="1" applyFont="1" applyFill="1" applyBorder="1" applyAlignment="1">
      <alignment vertical="center" shrinkToFit="1"/>
    </xf>
    <xf numFmtId="0" fontId="5" fillId="0" borderId="1" xfId="1" applyNumberFormat="1" applyFont="1" applyFill="1" applyBorder="1" applyAlignment="1">
      <alignment vertical="center" shrinkToFit="1"/>
    </xf>
    <xf numFmtId="0" fontId="5" fillId="0" borderId="1" xfId="7" applyNumberFormat="1" applyFont="1" applyFill="1" applyBorder="1" applyAlignment="1">
      <alignment horizontal="center" vertical="center" wrapText="1" shrinkToFit="1"/>
    </xf>
    <xf numFmtId="0" fontId="5" fillId="0" borderId="1" xfId="2" applyNumberFormat="1" applyFont="1" applyFill="1" applyBorder="1" applyAlignment="1">
      <alignment vertical="center" wrapText="1" shrinkToFit="1"/>
    </xf>
    <xf numFmtId="0" fontId="5" fillId="0" borderId="0" xfId="7" applyNumberFormat="1" applyFont="1" applyFill="1" applyAlignment="1">
      <alignment horizontal="left"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shrinkToFit="1"/>
    </xf>
    <xf numFmtId="10" fontId="8" fillId="0" borderId="1" xfId="1" applyNumberFormat="1" applyFont="1" applyBorder="1" applyAlignment="1">
      <alignment horizontal="center" vertical="center"/>
    </xf>
    <xf numFmtId="43" fontId="8" fillId="0" borderId="0" xfId="14" applyFont="1" applyAlignment="1">
      <alignment horizontal="center" vertical="center"/>
    </xf>
    <xf numFmtId="43" fontId="17" fillId="0" borderId="1" xfId="0" applyNumberFormat="1" applyFont="1" applyFill="1" applyBorder="1" applyAlignment="1">
      <alignment horizontal="right" vertical="center" wrapText="1" shrinkToFit="1"/>
    </xf>
    <xf numFmtId="0" fontId="4" fillId="0" borderId="1" xfId="0" applyFont="1" applyBorder="1" applyAlignment="1">
      <alignment vertical="center"/>
    </xf>
    <xf numFmtId="10" fontId="4" fillId="0" borderId="1" xfId="1" applyNumberFormat="1" applyFont="1" applyBorder="1" applyAlignment="1">
      <alignment horizontal="center" vertical="center"/>
    </xf>
    <xf numFmtId="43" fontId="17" fillId="0" borderId="1" xfId="0" applyNumberFormat="1" applyFont="1" applyBorder="1" applyAlignment="1">
      <alignment horizontal="right" vertical="center" shrinkToFit="1"/>
    </xf>
    <xf numFmtId="0" fontId="8" fillId="0" borderId="1" xfId="14" applyNumberFormat="1" applyFont="1" applyBorder="1" applyAlignment="1">
      <alignment horizontal="center" vertical="center" wrapText="1"/>
    </xf>
    <xf numFmtId="0" fontId="8" fillId="0" borderId="1" xfId="14" applyNumberFormat="1" applyFont="1" applyBorder="1" applyAlignment="1">
      <alignment horizontal="left" vertical="center" wrapText="1"/>
    </xf>
    <xf numFmtId="0" fontId="8" fillId="0" borderId="1" xfId="14" applyNumberFormat="1" applyFont="1" applyBorder="1" applyAlignment="1">
      <alignment horizontal="center" vertical="center"/>
    </xf>
    <xf numFmtId="0" fontId="8" fillId="0" borderId="1" xfId="14" applyNumberFormat="1" applyFont="1" applyBorder="1" applyAlignment="1">
      <alignment vertical="center" wrapText="1"/>
    </xf>
    <xf numFmtId="0" fontId="8" fillId="0" borderId="1" xfId="14" applyNumberFormat="1" applyFont="1" applyBorder="1" applyAlignment="1">
      <alignment horizontal="left" vertical="center"/>
    </xf>
    <xf numFmtId="0" fontId="8" fillId="2" borderId="1" xfId="14" applyNumberFormat="1" applyFont="1" applyFill="1" applyBorder="1" applyAlignment="1">
      <alignment horizontal="left" vertical="center" wrapText="1"/>
    </xf>
    <xf numFmtId="43" fontId="4" fillId="0" borderId="1" xfId="0" applyNumberFormat="1" applyFont="1" applyBorder="1" applyAlignment="1">
      <alignment vertical="center" shrinkToFit="1"/>
    </xf>
    <xf numFmtId="0" fontId="4" fillId="0" borderId="1" xfId="14" applyNumberFormat="1" applyFont="1" applyBorder="1" applyAlignment="1">
      <alignment horizontal="center" vertical="center"/>
    </xf>
    <xf numFmtId="9" fontId="4" fillId="0" borderId="1" xfId="1" applyFont="1" applyBorder="1" applyAlignment="1">
      <alignment horizontal="center" vertical="center"/>
    </xf>
    <xf numFmtId="0" fontId="19" fillId="0" borderId="0" xfId="0" applyFont="1"/>
    <xf numFmtId="0" fontId="8" fillId="0" borderId="0" xfId="0" applyFont="1" applyFill="1"/>
    <xf numFmtId="0" fontId="8" fillId="0" borderId="0" xfId="0" applyFont="1" applyFill="1" applyAlignment="1">
      <alignment horizontal="center" vertical="center"/>
    </xf>
    <xf numFmtId="0" fontId="8" fillId="0" borderId="0" xfId="0" applyFont="1" applyFill="1" applyAlignment="1">
      <alignment horizontal="center"/>
    </xf>
    <xf numFmtId="0" fontId="20" fillId="0" borderId="0" xfId="0" applyFont="1" applyAlignment="1" applyProtection="1">
      <alignment vertical="center"/>
      <protection locked="0"/>
    </xf>
    <xf numFmtId="0" fontId="20" fillId="0" borderId="0" xfId="0" applyFont="1" applyAlignment="1" applyProtection="1">
      <alignment vertical="center" wrapText="1"/>
      <protection locked="0"/>
    </xf>
    <xf numFmtId="0" fontId="8" fillId="0" borderId="1" xfId="0" applyFont="1" applyBorder="1" applyAlignment="1">
      <alignment vertical="center" wrapText="1"/>
    </xf>
    <xf numFmtId="43" fontId="18" fillId="0" borderId="1" xfId="0" applyNumberFormat="1" applyFont="1" applyBorder="1" applyAlignment="1">
      <alignment horizontal="right" vertical="center" shrinkToFit="1"/>
    </xf>
    <xf numFmtId="43" fontId="17" fillId="0" borderId="0" xfId="0" applyNumberFormat="1" applyFont="1" applyFill="1" applyBorder="1" applyAlignment="1">
      <alignment horizontal="right" vertical="center" wrapText="1" shrinkToFit="1"/>
    </xf>
    <xf numFmtId="0"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wrapText="1"/>
    </xf>
    <xf numFmtId="0" fontId="2" fillId="0" borderId="0" xfId="0" applyFont="1" applyFill="1" applyAlignment="1">
      <alignment horizontal="left" vertical="center"/>
    </xf>
    <xf numFmtId="0" fontId="4" fillId="0" borderId="1" xfId="17" applyNumberFormat="1" applyFont="1" applyFill="1" applyBorder="1" applyAlignment="1">
      <alignment horizontal="center" vertical="center" wrapText="1"/>
    </xf>
    <xf numFmtId="0" fontId="5" fillId="0" borderId="1" xfId="7" applyNumberFormat="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8" fillId="0" borderId="1" xfId="0" applyFont="1" applyFill="1" applyBorder="1" applyAlignment="1">
      <alignment vertical="center" wrapText="1" shrinkToFit="1"/>
    </xf>
    <xf numFmtId="0" fontId="1" fillId="0" borderId="1" xfId="0" applyFont="1" applyFill="1" applyBorder="1" applyAlignment="1">
      <alignment horizontal="center" vertical="center"/>
    </xf>
    <xf numFmtId="43" fontId="17" fillId="0" borderId="1" xfId="0" applyNumberFormat="1" applyFont="1" applyFill="1" applyBorder="1" applyAlignment="1">
      <alignment horizontal="right" vertical="center" shrinkToFit="1"/>
    </xf>
    <xf numFmtId="0" fontId="8" fillId="0" borderId="1" xfId="0" applyFont="1" applyFill="1" applyBorder="1" applyAlignment="1">
      <alignment horizontal="center" vertical="center"/>
    </xf>
    <xf numFmtId="0" fontId="8" fillId="0" borderId="1" xfId="14"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14" applyNumberFormat="1" applyFont="1" applyFill="1" applyBorder="1" applyAlignment="1">
      <alignment horizontal="left" vertical="center" wrapText="1"/>
    </xf>
    <xf numFmtId="0" fontId="8" fillId="0" borderId="1" xfId="14" applyNumberFormat="1" applyFont="1" applyFill="1" applyBorder="1" applyAlignment="1">
      <alignment horizontal="center" vertical="center"/>
    </xf>
    <xf numFmtId="0" fontId="4" fillId="0" borderId="1" xfId="0" applyFont="1" applyFill="1" applyBorder="1" applyAlignment="1">
      <alignment vertical="center"/>
    </xf>
    <xf numFmtId="0" fontId="8" fillId="0" borderId="1" xfId="0" applyFont="1" applyFill="1" applyBorder="1"/>
    <xf numFmtId="0" fontId="8" fillId="0" borderId="1" xfId="0" applyFont="1" applyFill="1" applyBorder="1" applyAlignment="1">
      <alignment horizontal="center"/>
    </xf>
    <xf numFmtId="0" fontId="2" fillId="0" borderId="0" xfId="0" applyFont="1" applyAlignment="1">
      <alignment vertical="center" wrapText="1"/>
    </xf>
    <xf numFmtId="0" fontId="9" fillId="0" borderId="0" xfId="0" applyFont="1" applyBorder="1" applyAlignment="1">
      <alignment horizontal="center" vertical="center" wrapText="1"/>
    </xf>
    <xf numFmtId="0" fontId="8" fillId="0" borderId="1" xfId="0" applyFont="1" applyFill="1" applyBorder="1" applyAlignment="1">
      <alignment wrapText="1"/>
    </xf>
    <xf numFmtId="0" fontId="8" fillId="0" borderId="0" xfId="0" applyFont="1" applyAlignment="1">
      <alignment wrapText="1"/>
    </xf>
    <xf numFmtId="0" fontId="10" fillId="0" borderId="2" xfId="7" applyNumberFormat="1" applyFont="1" applyFill="1" applyBorder="1" applyAlignment="1">
      <alignment horizontal="center" vertical="center" wrapText="1"/>
    </xf>
    <xf numFmtId="0" fontId="7" fillId="0" borderId="1" xfId="7" applyNumberFormat="1" applyFont="1" applyFill="1" applyBorder="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center" wrapText="1"/>
    </xf>
    <xf numFmtId="43" fontId="17" fillId="0" borderId="1" xfId="0" applyNumberFormat="1" applyFont="1" applyBorder="1" applyAlignment="1">
      <alignment horizontal="center" vertical="center" wrapText="1" shrinkToFit="1"/>
    </xf>
    <xf numFmtId="0" fontId="2" fillId="0" borderId="0" xfId="0" applyFont="1" applyAlignment="1">
      <alignment horizontal="left" vertical="center"/>
    </xf>
    <xf numFmtId="0" fontId="9" fillId="0" borderId="0" xfId="0" applyFont="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left"/>
    </xf>
    <xf numFmtId="0" fontId="8" fillId="0" borderId="0" xfId="0" applyFont="1" applyAlignment="1">
      <alignment horizontal="left"/>
    </xf>
    <xf numFmtId="0" fontId="5" fillId="0" borderId="0" xfId="17" applyNumberFormat="1" applyFont="1" applyFill="1" applyAlignment="1">
      <alignment horizontal="center" vertical="center"/>
    </xf>
    <xf numFmtId="0" fontId="5" fillId="0" borderId="0" xfId="7" applyNumberFormat="1" applyFont="1" applyFill="1" applyAlignment="1">
      <alignment vertical="center" wrapText="1"/>
    </xf>
    <xf numFmtId="0" fontId="2" fillId="0" borderId="0" xfId="0" applyNumberFormat="1" applyFont="1" applyFill="1" applyAlignment="1">
      <alignment horizontal="left" vertical="center"/>
    </xf>
    <xf numFmtId="0" fontId="7" fillId="0" borderId="1" xfId="0" applyFont="1" applyFill="1" applyBorder="1" applyAlignment="1">
      <alignment horizontal="left" vertical="center" wrapText="1"/>
    </xf>
    <xf numFmtId="0" fontId="7" fillId="0" borderId="2" xfId="7" applyNumberFormat="1" applyFont="1" applyFill="1" applyBorder="1" applyAlignment="1">
      <alignment horizontal="center"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8" fillId="0" borderId="1" xfId="14" applyNumberFormat="1" applyFont="1" applyFill="1" applyBorder="1" applyAlignment="1">
      <alignment vertical="center"/>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center" wrapText="1" shrinkToFit="1"/>
    </xf>
    <xf numFmtId="0" fontId="10" fillId="0" borderId="1" xfId="0" applyFont="1" applyFill="1" applyBorder="1" applyAlignment="1">
      <alignment horizontal="center" vertical="center" wrapText="1"/>
    </xf>
    <xf numFmtId="0" fontId="22" fillId="0" borderId="1" xfId="8" applyFont="1" applyFill="1" applyBorder="1" applyAlignment="1">
      <alignment vertical="center" wrapText="1"/>
    </xf>
    <xf numFmtId="0" fontId="4"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vertical="center" wrapText="1"/>
    </xf>
    <xf numFmtId="0" fontId="5" fillId="0" borderId="1" xfId="7" applyNumberFormat="1" applyFont="1" applyFill="1" applyBorder="1" applyAlignment="1">
      <alignment horizontal="center" vertical="center" shrinkToFi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5" fillId="0" borderId="0" xfId="0" applyFont="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5" fillId="0" borderId="8" xfId="0" applyFont="1" applyBorder="1" applyAlignment="1" applyProtection="1">
      <alignment horizontal="left" vertical="center"/>
      <protection locked="0"/>
    </xf>
    <xf numFmtId="0" fontId="2" fillId="0" borderId="0" xfId="0" applyFont="1" applyFill="1" applyAlignment="1">
      <alignment horizontal="left" vertical="center"/>
    </xf>
    <xf numFmtId="0" fontId="9"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8" xfId="7" applyNumberFormat="1" applyFont="1" applyBorder="1" applyAlignment="1">
      <alignment horizontal="left" vertical="center" shrinkToFit="1"/>
    </xf>
    <xf numFmtId="0" fontId="4" fillId="0" borderId="1" xfId="17" applyNumberFormat="1" applyFont="1" applyFill="1" applyBorder="1" applyAlignment="1">
      <alignment horizontal="center" vertical="center" wrapText="1"/>
    </xf>
    <xf numFmtId="0" fontId="4" fillId="0" borderId="1" xfId="17" applyNumberFormat="1" applyFont="1" applyFill="1" applyBorder="1" applyAlignment="1">
      <alignment horizontal="center" vertical="center" textRotation="255" wrapText="1"/>
    </xf>
    <xf numFmtId="0" fontId="4" fillId="0" borderId="1" xfId="17" applyNumberFormat="1" applyFont="1" applyFill="1" applyBorder="1" applyAlignment="1">
      <alignment horizontal="center" vertical="center" wrapText="1" shrinkToFit="1"/>
    </xf>
    <xf numFmtId="0" fontId="5" fillId="0" borderId="1" xfId="7" applyNumberFormat="1" applyFont="1" applyFill="1" applyBorder="1" applyAlignment="1">
      <alignment horizontal="center" vertical="center" shrinkToFit="1"/>
    </xf>
    <xf numFmtId="0" fontId="7" fillId="0" borderId="1" xfId="7" applyNumberFormat="1" applyFont="1" applyFill="1" applyBorder="1" applyAlignment="1">
      <alignment horizontal="center" vertical="center" wrapText="1"/>
    </xf>
    <xf numFmtId="0" fontId="4" fillId="0" borderId="1" xfId="7" applyNumberFormat="1" applyFont="1" applyFill="1" applyBorder="1" applyAlignment="1">
      <alignment horizontal="center" vertical="center" wrapText="1"/>
    </xf>
    <xf numFmtId="0" fontId="7" fillId="0" borderId="1" xfId="7" applyNumberFormat="1" applyFont="1" applyFill="1" applyBorder="1" applyAlignment="1">
      <alignment horizontal="center" vertical="center" textRotation="255" wrapText="1"/>
    </xf>
    <xf numFmtId="0" fontId="4" fillId="0" borderId="2" xfId="17" applyNumberFormat="1" applyFont="1" applyFill="1" applyBorder="1" applyAlignment="1">
      <alignment horizontal="center" vertical="center" textRotation="255" wrapText="1"/>
    </xf>
    <xf numFmtId="0" fontId="4" fillId="0" borderId="7" xfId="17" applyNumberFormat="1" applyFont="1" applyFill="1" applyBorder="1" applyAlignment="1">
      <alignment horizontal="center" vertical="center" textRotation="255" wrapText="1"/>
    </xf>
    <xf numFmtId="0" fontId="27" fillId="0" borderId="9" xfId="7" applyNumberFormat="1" applyFont="1" applyFill="1" applyBorder="1" applyAlignment="1">
      <alignment horizontal="center" vertical="center"/>
    </xf>
    <xf numFmtId="0" fontId="7" fillId="0" borderId="1" xfId="17" applyNumberFormat="1" applyFont="1" applyFill="1" applyBorder="1" applyAlignment="1">
      <alignment horizontal="center" vertical="center" textRotation="255" wrapText="1"/>
    </xf>
    <xf numFmtId="0" fontId="8" fillId="0" borderId="9" xfId="0" applyFont="1" applyBorder="1" applyAlignment="1">
      <alignment horizontal="left"/>
    </xf>
    <xf numFmtId="0" fontId="3" fillId="0" borderId="0" xfId="0" applyFont="1" applyBorder="1" applyAlignment="1">
      <alignment horizontal="center" vertical="center"/>
    </xf>
    <xf numFmtId="0" fontId="6" fillId="0" borderId="0" xfId="7" applyNumberFormat="1" applyFont="1" applyFill="1" applyAlignment="1">
      <alignment horizontal="center" vertical="center"/>
    </xf>
    <xf numFmtId="0" fontId="4" fillId="0" borderId="1" xfId="0" applyFont="1" applyBorder="1" applyAlignment="1">
      <alignment horizontal="center" vertical="center"/>
    </xf>
    <xf numFmtId="0" fontId="7" fillId="0" borderId="2" xfId="7" applyNumberFormat="1" applyFont="1" applyFill="1" applyBorder="1" applyAlignment="1">
      <alignment horizontal="center" vertical="center" wrapText="1"/>
    </xf>
    <xf numFmtId="0" fontId="7" fillId="0" borderId="7" xfId="7" applyNumberFormat="1" applyFont="1" applyFill="1" applyBorder="1" applyAlignment="1">
      <alignment horizontal="center" vertical="center" wrapText="1"/>
    </xf>
    <xf numFmtId="0" fontId="4" fillId="0" borderId="1" xfId="0" applyFont="1" applyBorder="1" applyAlignment="1">
      <alignment horizontal="center" vertical="center" wrapText="1"/>
    </xf>
  </cellXfs>
  <cellStyles count="24">
    <cellStyle name="百分比" xfId="1" builtinId="5"/>
    <cellStyle name="百分比 2" xfId="2" xr:uid="{00000000-0005-0000-0000-000001000000}"/>
    <cellStyle name="差_RESULTS" xfId="3" xr:uid="{00000000-0005-0000-0000-000002000000}"/>
    <cellStyle name="常规" xfId="0" builtinId="0"/>
    <cellStyle name="常规 10" xfId="4" xr:uid="{00000000-0005-0000-0000-000004000000}"/>
    <cellStyle name="常规 2" xfId="5" xr:uid="{00000000-0005-0000-0000-000005000000}"/>
    <cellStyle name="常规 2 2" xfId="6" xr:uid="{00000000-0005-0000-0000-000006000000}"/>
    <cellStyle name="常规 3" xfId="7" xr:uid="{00000000-0005-0000-0000-000007000000}"/>
    <cellStyle name="常规 4" xfId="8" xr:uid="{00000000-0005-0000-0000-000008000000}"/>
    <cellStyle name="常规 5" xfId="9" xr:uid="{00000000-0005-0000-0000-000009000000}"/>
    <cellStyle name="常规 6" xfId="10" xr:uid="{00000000-0005-0000-0000-00000A000000}"/>
    <cellStyle name="常规 7" xfId="11" xr:uid="{00000000-0005-0000-0000-00000B000000}"/>
    <cellStyle name="常规 8" xfId="12" xr:uid="{00000000-0005-0000-0000-00000C000000}"/>
    <cellStyle name="好_RESULTS" xfId="13" xr:uid="{00000000-0005-0000-0000-00000D000000}"/>
    <cellStyle name="千位分隔" xfId="14" builtinId="3"/>
    <cellStyle name="千位分隔 2" xfId="15" xr:uid="{00000000-0005-0000-0000-00000F000000}"/>
    <cellStyle name="千位分隔 2 2" xfId="16" xr:uid="{00000000-0005-0000-0000-000010000000}"/>
    <cellStyle name="千位分隔 2 3" xfId="17" xr:uid="{00000000-0005-0000-0000-000011000000}"/>
    <cellStyle name="千位分隔 3" xfId="18" xr:uid="{00000000-0005-0000-0000-000012000000}"/>
    <cellStyle name="千位分隔 3 2" xfId="19" xr:uid="{00000000-0005-0000-0000-000013000000}"/>
    <cellStyle name="千位分隔 3 3" xfId="20" xr:uid="{00000000-0005-0000-0000-000014000000}"/>
    <cellStyle name="千位分隔 4" xfId="21" xr:uid="{00000000-0005-0000-0000-000015000000}"/>
    <cellStyle name="千位分隔 5" xfId="22" xr:uid="{00000000-0005-0000-0000-000016000000}"/>
    <cellStyle name="样式 1" xfId="23" xr:uid="{00000000-0005-0000-0000-00001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30000;&#40527;\Desktop\&#27902;&#28304;&#21439;2020&#24180;&#37325;&#28857;&#39033;&#30446;&#32489;&#25928;&#35780;&#20215;\&#27902;&#28304;&#21439;2020&#24180;&#37325;&#28857;&#39033;&#30446;&#32489;&#25928;&#35780;&#20215;&#36164;&#3732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9994;&#21153;&#36164;&#26009;\&#32489;&#25928;&#35780;&#20215;\2021-5&#12289;&#27902;&#28304;&#21439;2020&#24180;&#37325;&#28857;&#39033;&#30446;&#32489;&#25928;&#35780;&#20215;\&#27902;&#28304;&#21439;2020&#24180;&#37325;&#28857;&#39033;&#30446;&#32489;&#25928;&#35780;&#20215;&#36164;&#3732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资金表 (2)"/>
      <sheetName val="资金表"/>
      <sheetName val="计划实施内容"/>
      <sheetName val="水务局"/>
      <sheetName val="教育局"/>
      <sheetName val="体育中心"/>
    </sheetNames>
    <sheetDataSet>
      <sheetData sheetId="0"/>
      <sheetData sheetId="1"/>
      <sheetData sheetId="2"/>
      <sheetData sheetId="3">
        <row r="38">
          <cell r="G38">
            <v>151340000</v>
          </cell>
          <cell r="K38">
            <v>673966.23</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资金表 (2)"/>
      <sheetName val="资金表"/>
      <sheetName val="计划实施内容"/>
      <sheetName val="水务局"/>
      <sheetName val="教育局"/>
      <sheetName val="体育中心"/>
      <sheetName val="新民乡"/>
      <sheetName val="泾河源镇"/>
    </sheetNames>
    <sheetDataSet>
      <sheetData sheetId="0" refreshError="1"/>
      <sheetData sheetId="1" refreshError="1"/>
      <sheetData sheetId="2" refreshError="1"/>
      <sheetData sheetId="3">
        <row r="39">
          <cell r="I39">
            <v>127307502.13999999</v>
          </cell>
          <cell r="K39">
            <v>23358531.630000003</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9" defaultRowHeight="14.4"/>
  <sheetData/>
  <phoneticPr fontId="16" type="noConversion"/>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9"/>
  <sheetViews>
    <sheetView tabSelected="1" view="pageBreakPreview" zoomScaleNormal="100" zoomScaleSheetLayoutView="100" workbookViewId="0">
      <pane ySplit="4" topLeftCell="A5" activePane="bottomLeft" state="frozen"/>
      <selection pane="bottomLeft" activeCell="G8" sqref="G8"/>
    </sheetView>
  </sheetViews>
  <sheetFormatPr defaultColWidth="9" defaultRowHeight="15.75" customHeight="1"/>
  <cols>
    <col min="1" max="2" width="4.88671875" style="3" customWidth="1"/>
    <col min="3" max="3" width="4.88671875" style="36" customWidth="1"/>
    <col min="4" max="4" width="4.88671875" style="3" customWidth="1"/>
    <col min="5" max="5" width="4.88671875" style="2" customWidth="1"/>
    <col min="6" max="6" width="4.33203125" style="4" customWidth="1"/>
    <col min="7" max="7" width="77.21875" style="4" customWidth="1"/>
    <col min="8" max="8" width="82.6640625" style="4" customWidth="1"/>
    <col min="9" max="10" width="5.44140625" style="4" hidden="1" customWidth="1"/>
    <col min="11" max="11" width="8.33203125" style="4" customWidth="1"/>
    <col min="12" max="16384" width="9" style="3"/>
  </cols>
  <sheetData>
    <row r="1" spans="1:11" s="1" customFormat="1" ht="20.25" customHeight="1">
      <c r="A1" s="145" t="s">
        <v>16</v>
      </c>
      <c r="B1" s="145"/>
      <c r="C1" s="145"/>
      <c r="D1" s="145"/>
      <c r="E1" s="145"/>
      <c r="F1" s="145"/>
      <c r="G1" s="145"/>
      <c r="H1" s="145"/>
      <c r="I1" s="145"/>
      <c r="J1" s="145"/>
      <c r="K1" s="145"/>
    </row>
    <row r="2" spans="1:11" ht="29.4" customHeight="1">
      <c r="A2" s="146" t="s">
        <v>190</v>
      </c>
      <c r="B2" s="146"/>
      <c r="C2" s="146"/>
      <c r="D2" s="146"/>
      <c r="E2" s="146"/>
      <c r="F2" s="146"/>
      <c r="G2" s="146"/>
      <c r="H2" s="146"/>
      <c r="I2" s="146"/>
      <c r="J2" s="146"/>
      <c r="K2" s="146"/>
    </row>
    <row r="3" spans="1:11" s="76" customFormat="1" ht="18.600000000000001" customHeight="1">
      <c r="A3" s="147" t="s">
        <v>0</v>
      </c>
      <c r="B3" s="147"/>
      <c r="C3" s="147" t="s">
        <v>2</v>
      </c>
      <c r="D3" s="147"/>
      <c r="E3" s="147" t="s">
        <v>3</v>
      </c>
      <c r="F3" s="147"/>
      <c r="G3" s="139" t="s">
        <v>17</v>
      </c>
      <c r="H3" s="139" t="s">
        <v>18</v>
      </c>
      <c r="I3" s="139" t="s">
        <v>19</v>
      </c>
      <c r="J3" s="139" t="s">
        <v>20</v>
      </c>
      <c r="K3" s="139" t="s">
        <v>21</v>
      </c>
    </row>
    <row r="4" spans="1:11" s="77" customFormat="1" ht="31.5" customHeight="1">
      <c r="A4" s="126" t="s">
        <v>22</v>
      </c>
      <c r="B4" s="126" t="s">
        <v>1</v>
      </c>
      <c r="C4" s="126" t="s">
        <v>22</v>
      </c>
      <c r="D4" s="126" t="s">
        <v>1</v>
      </c>
      <c r="E4" s="126" t="s">
        <v>22</v>
      </c>
      <c r="F4" s="126" t="s">
        <v>1</v>
      </c>
      <c r="G4" s="139"/>
      <c r="H4" s="139"/>
      <c r="I4" s="139"/>
      <c r="J4" s="139"/>
      <c r="K4" s="139"/>
    </row>
    <row r="5" spans="1:11" s="78" customFormat="1" ht="46.8" customHeight="1">
      <c r="A5" s="136" t="s">
        <v>4</v>
      </c>
      <c r="B5" s="136">
        <v>20</v>
      </c>
      <c r="C5" s="140" t="s">
        <v>23</v>
      </c>
      <c r="D5" s="140">
        <v>8</v>
      </c>
      <c r="E5" s="140" t="s">
        <v>24</v>
      </c>
      <c r="F5" s="140">
        <v>5</v>
      </c>
      <c r="G5" s="120" t="s">
        <v>79</v>
      </c>
      <c r="H5" s="132" t="s">
        <v>197</v>
      </c>
      <c r="I5" s="139"/>
      <c r="J5" s="139"/>
      <c r="K5" s="141"/>
    </row>
    <row r="6" spans="1:11" s="78" customFormat="1" ht="84" customHeight="1">
      <c r="A6" s="138"/>
      <c r="B6" s="138"/>
      <c r="C6" s="140"/>
      <c r="D6" s="140"/>
      <c r="E6" s="140"/>
      <c r="F6" s="140"/>
      <c r="G6" s="133" t="s">
        <v>187</v>
      </c>
      <c r="H6" s="132" t="s">
        <v>196</v>
      </c>
      <c r="I6" s="139"/>
      <c r="J6" s="139"/>
      <c r="K6" s="141"/>
    </row>
    <row r="7" spans="1:11" s="78" customFormat="1" ht="36" customHeight="1">
      <c r="A7" s="138"/>
      <c r="B7" s="138"/>
      <c r="C7" s="140"/>
      <c r="D7" s="140"/>
      <c r="E7" s="140" t="s">
        <v>25</v>
      </c>
      <c r="F7" s="140">
        <v>3</v>
      </c>
      <c r="G7" s="120" t="s">
        <v>179</v>
      </c>
      <c r="H7" s="132" t="s">
        <v>198</v>
      </c>
      <c r="I7" s="139"/>
      <c r="J7" s="139"/>
      <c r="K7" s="141"/>
    </row>
    <row r="8" spans="1:11" s="76" customFormat="1" ht="67.8" customHeight="1">
      <c r="A8" s="138"/>
      <c r="B8" s="138"/>
      <c r="C8" s="140"/>
      <c r="D8" s="140"/>
      <c r="E8" s="140"/>
      <c r="F8" s="140"/>
      <c r="G8" s="133" t="s">
        <v>183</v>
      </c>
      <c r="H8" s="134" t="s">
        <v>186</v>
      </c>
      <c r="I8" s="139"/>
      <c r="J8" s="139"/>
      <c r="K8" s="141"/>
    </row>
    <row r="9" spans="1:11" s="76" customFormat="1" ht="34.950000000000003" customHeight="1">
      <c r="A9" s="138"/>
      <c r="B9" s="138"/>
      <c r="C9" s="140" t="s">
        <v>26</v>
      </c>
      <c r="D9" s="140">
        <v>4</v>
      </c>
      <c r="E9" s="140" t="s">
        <v>27</v>
      </c>
      <c r="F9" s="140">
        <v>2</v>
      </c>
      <c r="G9" s="133" t="s">
        <v>185</v>
      </c>
      <c r="H9" s="134" t="s">
        <v>199</v>
      </c>
      <c r="I9" s="139"/>
      <c r="J9" s="139"/>
      <c r="K9" s="141"/>
    </row>
    <row r="10" spans="1:11" s="76" customFormat="1" ht="73.2" customHeight="1">
      <c r="A10" s="138"/>
      <c r="B10" s="138"/>
      <c r="C10" s="140"/>
      <c r="D10" s="140"/>
      <c r="E10" s="140"/>
      <c r="F10" s="140"/>
      <c r="G10" s="133" t="s">
        <v>184</v>
      </c>
      <c r="H10" s="132" t="s">
        <v>180</v>
      </c>
      <c r="I10" s="139"/>
      <c r="J10" s="139"/>
      <c r="K10" s="141"/>
    </row>
    <row r="11" spans="1:11" s="76" customFormat="1" ht="39.6" customHeight="1">
      <c r="A11" s="138"/>
      <c r="B11" s="138"/>
      <c r="C11" s="140"/>
      <c r="D11" s="140"/>
      <c r="E11" s="140" t="s">
        <v>28</v>
      </c>
      <c r="F11" s="140">
        <v>2</v>
      </c>
      <c r="G11" s="120" t="s">
        <v>174</v>
      </c>
      <c r="H11" s="132" t="s">
        <v>200</v>
      </c>
      <c r="I11" s="139"/>
      <c r="J11" s="139"/>
      <c r="K11" s="141"/>
    </row>
    <row r="12" spans="1:11" s="76" customFormat="1" ht="57.6" customHeight="1">
      <c r="A12" s="138"/>
      <c r="B12" s="138"/>
      <c r="C12" s="140"/>
      <c r="D12" s="140"/>
      <c r="E12" s="140"/>
      <c r="F12" s="140"/>
      <c r="G12" s="120" t="s">
        <v>80</v>
      </c>
      <c r="H12" s="44" t="s">
        <v>81</v>
      </c>
      <c r="I12" s="139"/>
      <c r="J12" s="139"/>
      <c r="K12" s="141"/>
    </row>
    <row r="13" spans="1:11" s="76" customFormat="1" ht="34.950000000000003" customHeight="1">
      <c r="A13" s="138"/>
      <c r="B13" s="138"/>
      <c r="C13" s="140" t="s">
        <v>29</v>
      </c>
      <c r="D13" s="140">
        <v>8</v>
      </c>
      <c r="E13" s="140" t="s">
        <v>30</v>
      </c>
      <c r="F13" s="140">
        <v>2</v>
      </c>
      <c r="G13" s="127" t="s">
        <v>82</v>
      </c>
      <c r="H13" s="132" t="s">
        <v>200</v>
      </c>
      <c r="I13" s="139"/>
      <c r="J13" s="139"/>
      <c r="K13" s="141"/>
    </row>
    <row r="14" spans="1:11" s="76" customFormat="1" ht="71.400000000000006" customHeight="1">
      <c r="A14" s="138"/>
      <c r="B14" s="138"/>
      <c r="C14" s="140"/>
      <c r="D14" s="140"/>
      <c r="E14" s="140"/>
      <c r="F14" s="140"/>
      <c r="G14" s="127" t="s">
        <v>146</v>
      </c>
      <c r="H14" s="44" t="s">
        <v>147</v>
      </c>
      <c r="I14" s="139"/>
      <c r="J14" s="139"/>
      <c r="K14" s="141"/>
    </row>
    <row r="15" spans="1:11" s="76" customFormat="1" ht="37.799999999999997" customHeight="1">
      <c r="A15" s="138"/>
      <c r="B15" s="138"/>
      <c r="C15" s="140"/>
      <c r="D15" s="140"/>
      <c r="E15" s="140" t="s">
        <v>31</v>
      </c>
      <c r="F15" s="140">
        <v>6</v>
      </c>
      <c r="G15" s="120" t="s">
        <v>83</v>
      </c>
      <c r="H15" s="132" t="s">
        <v>200</v>
      </c>
      <c r="I15" s="139"/>
      <c r="J15" s="139"/>
      <c r="K15" s="141"/>
    </row>
    <row r="16" spans="1:11" s="76" customFormat="1" ht="58.2" customHeight="1">
      <c r="A16" s="137"/>
      <c r="B16" s="137"/>
      <c r="C16" s="140"/>
      <c r="D16" s="140"/>
      <c r="E16" s="140"/>
      <c r="F16" s="140"/>
      <c r="G16" s="120" t="s">
        <v>84</v>
      </c>
      <c r="H16" s="44" t="s">
        <v>148</v>
      </c>
      <c r="I16" s="139"/>
      <c r="J16" s="139"/>
      <c r="K16" s="141"/>
    </row>
    <row r="17" spans="1:11" s="76" customFormat="1" ht="30.6" customHeight="1">
      <c r="A17" s="136" t="s">
        <v>32</v>
      </c>
      <c r="B17" s="136">
        <v>20</v>
      </c>
      <c r="C17" s="140" t="s">
        <v>5</v>
      </c>
      <c r="D17" s="140">
        <v>14</v>
      </c>
      <c r="E17" s="140" t="s">
        <v>33</v>
      </c>
      <c r="F17" s="140">
        <v>3</v>
      </c>
      <c r="G17" s="120" t="s">
        <v>85</v>
      </c>
      <c r="H17" s="132" t="s">
        <v>201</v>
      </c>
      <c r="I17" s="139"/>
      <c r="J17" s="139"/>
      <c r="K17" s="141"/>
    </row>
    <row r="18" spans="1:11" s="76" customFormat="1" ht="52.2" customHeight="1">
      <c r="A18" s="138"/>
      <c r="B18" s="138"/>
      <c r="C18" s="140"/>
      <c r="D18" s="140"/>
      <c r="E18" s="140"/>
      <c r="F18" s="140"/>
      <c r="G18" s="128" t="s">
        <v>34</v>
      </c>
      <c r="H18" s="44" t="s">
        <v>149</v>
      </c>
      <c r="I18" s="139"/>
      <c r="J18" s="139"/>
      <c r="K18" s="141"/>
    </row>
    <row r="19" spans="1:11" s="76" customFormat="1" ht="30" customHeight="1">
      <c r="A19" s="138"/>
      <c r="B19" s="138"/>
      <c r="C19" s="140"/>
      <c r="D19" s="140"/>
      <c r="E19" s="140" t="s">
        <v>35</v>
      </c>
      <c r="F19" s="140">
        <v>5</v>
      </c>
      <c r="G19" s="129" t="s">
        <v>86</v>
      </c>
      <c r="H19" s="132" t="s">
        <v>202</v>
      </c>
      <c r="I19" s="139"/>
      <c r="J19" s="139"/>
      <c r="K19" s="141"/>
    </row>
    <row r="20" spans="1:11" s="76" customFormat="1" ht="45.6" customHeight="1">
      <c r="A20" s="138"/>
      <c r="B20" s="138"/>
      <c r="C20" s="140"/>
      <c r="D20" s="140"/>
      <c r="E20" s="140"/>
      <c r="F20" s="140"/>
      <c r="G20" s="120" t="s">
        <v>87</v>
      </c>
      <c r="H20" s="44" t="s">
        <v>150</v>
      </c>
      <c r="I20" s="139"/>
      <c r="J20" s="139"/>
      <c r="K20" s="141"/>
    </row>
    <row r="21" spans="1:11" s="76" customFormat="1" ht="58.2" customHeight="1">
      <c r="A21" s="138"/>
      <c r="B21" s="138"/>
      <c r="C21" s="140"/>
      <c r="D21" s="140"/>
      <c r="E21" s="140" t="s">
        <v>36</v>
      </c>
      <c r="F21" s="140">
        <v>6</v>
      </c>
      <c r="G21" s="120" t="s">
        <v>88</v>
      </c>
      <c r="H21" s="132" t="s">
        <v>203</v>
      </c>
      <c r="I21" s="139"/>
      <c r="J21" s="139"/>
      <c r="K21" s="141"/>
    </row>
    <row r="22" spans="1:11" s="76" customFormat="1" ht="77.400000000000006" customHeight="1">
      <c r="A22" s="138"/>
      <c r="B22" s="138"/>
      <c r="C22" s="140"/>
      <c r="D22" s="140"/>
      <c r="E22" s="140"/>
      <c r="F22" s="140"/>
      <c r="G22" s="120" t="s">
        <v>89</v>
      </c>
      <c r="H22" s="132" t="s">
        <v>181</v>
      </c>
      <c r="I22" s="139"/>
      <c r="J22" s="139"/>
      <c r="K22" s="141"/>
    </row>
    <row r="23" spans="1:11" s="76" customFormat="1" ht="31.2" customHeight="1">
      <c r="A23" s="138"/>
      <c r="B23" s="138"/>
      <c r="C23" s="136" t="s">
        <v>6</v>
      </c>
      <c r="D23" s="136">
        <v>6</v>
      </c>
      <c r="E23" s="140" t="s">
        <v>37</v>
      </c>
      <c r="F23" s="140">
        <v>3</v>
      </c>
      <c r="G23" s="120" t="s">
        <v>90</v>
      </c>
      <c r="H23" s="132" t="s">
        <v>204</v>
      </c>
      <c r="I23" s="139"/>
      <c r="J23" s="139"/>
      <c r="K23" s="141"/>
    </row>
    <row r="24" spans="1:11" s="76" customFormat="1" ht="68.400000000000006" customHeight="1">
      <c r="A24" s="138"/>
      <c r="B24" s="138"/>
      <c r="C24" s="138"/>
      <c r="D24" s="138"/>
      <c r="E24" s="140"/>
      <c r="F24" s="140"/>
      <c r="G24" s="120" t="s">
        <v>91</v>
      </c>
      <c r="H24" s="44" t="s">
        <v>164</v>
      </c>
      <c r="I24" s="139"/>
      <c r="J24" s="139"/>
      <c r="K24" s="141"/>
    </row>
    <row r="25" spans="1:11" s="76" customFormat="1" ht="29.25" customHeight="1">
      <c r="A25" s="138"/>
      <c r="B25" s="138"/>
      <c r="C25" s="138"/>
      <c r="D25" s="138"/>
      <c r="E25" s="140" t="s">
        <v>38</v>
      </c>
      <c r="F25" s="140">
        <v>3</v>
      </c>
      <c r="G25" s="120" t="s">
        <v>92</v>
      </c>
      <c r="H25" s="132" t="s">
        <v>205</v>
      </c>
      <c r="I25" s="139"/>
      <c r="J25" s="139"/>
      <c r="K25" s="141"/>
    </row>
    <row r="26" spans="1:11" s="76" customFormat="1" ht="76.95" customHeight="1">
      <c r="A26" s="137"/>
      <c r="B26" s="137"/>
      <c r="C26" s="137"/>
      <c r="D26" s="137"/>
      <c r="E26" s="140"/>
      <c r="F26" s="140"/>
      <c r="G26" s="120" t="s">
        <v>93</v>
      </c>
      <c r="H26" s="44" t="s">
        <v>151</v>
      </c>
      <c r="I26" s="139"/>
      <c r="J26" s="139"/>
      <c r="K26" s="141"/>
    </row>
    <row r="27" spans="1:11" s="76" customFormat="1" ht="34.200000000000003" customHeight="1">
      <c r="A27" s="136" t="s">
        <v>7</v>
      </c>
      <c r="B27" s="136">
        <v>30</v>
      </c>
      <c r="C27" s="140" t="s">
        <v>8</v>
      </c>
      <c r="D27" s="140">
        <v>8</v>
      </c>
      <c r="E27" s="140" t="s">
        <v>39</v>
      </c>
      <c r="F27" s="140">
        <v>8</v>
      </c>
      <c r="G27" s="120" t="s">
        <v>94</v>
      </c>
      <c r="H27" s="132" t="s">
        <v>206</v>
      </c>
      <c r="I27" s="139"/>
      <c r="J27" s="139"/>
      <c r="K27" s="141"/>
    </row>
    <row r="28" spans="1:11" s="76" customFormat="1" ht="73.2" customHeight="1">
      <c r="A28" s="137"/>
      <c r="B28" s="137"/>
      <c r="C28" s="140"/>
      <c r="D28" s="140"/>
      <c r="E28" s="140"/>
      <c r="F28" s="140"/>
      <c r="G28" s="120" t="s">
        <v>95</v>
      </c>
      <c r="H28" s="44" t="s">
        <v>137</v>
      </c>
      <c r="I28" s="139"/>
      <c r="J28" s="139"/>
      <c r="K28" s="141"/>
    </row>
    <row r="29" spans="1:11" s="76" customFormat="1" ht="36" customHeight="1">
      <c r="A29" s="136" t="s">
        <v>7</v>
      </c>
      <c r="B29" s="136">
        <v>30</v>
      </c>
      <c r="C29" s="140" t="s">
        <v>9</v>
      </c>
      <c r="D29" s="140">
        <v>8</v>
      </c>
      <c r="E29" s="140" t="s">
        <v>40</v>
      </c>
      <c r="F29" s="140">
        <v>8</v>
      </c>
      <c r="G29" s="120" t="s">
        <v>96</v>
      </c>
      <c r="H29" s="132" t="s">
        <v>206</v>
      </c>
      <c r="I29" s="139"/>
      <c r="J29" s="139"/>
      <c r="K29" s="141"/>
    </row>
    <row r="30" spans="1:11" s="76" customFormat="1" ht="67.95" customHeight="1">
      <c r="A30" s="138"/>
      <c r="B30" s="138"/>
      <c r="C30" s="140"/>
      <c r="D30" s="140"/>
      <c r="E30" s="140"/>
      <c r="F30" s="140"/>
      <c r="G30" s="120" t="s">
        <v>97</v>
      </c>
      <c r="H30" s="132" t="s">
        <v>182</v>
      </c>
      <c r="I30" s="139"/>
      <c r="J30" s="139"/>
      <c r="K30" s="141"/>
    </row>
    <row r="31" spans="1:11" s="76" customFormat="1" ht="30" customHeight="1">
      <c r="A31" s="138"/>
      <c r="B31" s="138"/>
      <c r="C31" s="140" t="s">
        <v>10</v>
      </c>
      <c r="D31" s="140">
        <v>8</v>
      </c>
      <c r="E31" s="140" t="s">
        <v>176</v>
      </c>
      <c r="F31" s="140">
        <v>8</v>
      </c>
      <c r="G31" s="120" t="s">
        <v>98</v>
      </c>
      <c r="H31" s="132" t="s">
        <v>206</v>
      </c>
      <c r="I31" s="139"/>
      <c r="J31" s="139"/>
      <c r="K31" s="141"/>
    </row>
    <row r="32" spans="1:11" s="76" customFormat="1" ht="42.6" customHeight="1">
      <c r="A32" s="138"/>
      <c r="B32" s="138"/>
      <c r="C32" s="140"/>
      <c r="D32" s="140"/>
      <c r="E32" s="140"/>
      <c r="F32" s="140"/>
      <c r="G32" s="120" t="s">
        <v>136</v>
      </c>
      <c r="H32" s="44" t="s">
        <v>178</v>
      </c>
      <c r="I32" s="139"/>
      <c r="J32" s="139"/>
      <c r="K32" s="141"/>
    </row>
    <row r="33" spans="1:15" s="76" customFormat="1" ht="33.75" customHeight="1">
      <c r="A33" s="138"/>
      <c r="B33" s="138"/>
      <c r="C33" s="140" t="s">
        <v>11</v>
      </c>
      <c r="D33" s="140">
        <v>6</v>
      </c>
      <c r="E33" s="140" t="s">
        <v>42</v>
      </c>
      <c r="F33" s="140">
        <v>6</v>
      </c>
      <c r="G33" s="120" t="s">
        <v>99</v>
      </c>
      <c r="H33" s="132" t="s">
        <v>206</v>
      </c>
      <c r="I33" s="139"/>
      <c r="J33" s="139"/>
      <c r="K33" s="141"/>
    </row>
    <row r="34" spans="1:15" s="76" customFormat="1" ht="64.2" customHeight="1">
      <c r="A34" s="137"/>
      <c r="B34" s="137"/>
      <c r="C34" s="140"/>
      <c r="D34" s="140"/>
      <c r="E34" s="140"/>
      <c r="F34" s="140"/>
      <c r="G34" s="120" t="s">
        <v>100</v>
      </c>
      <c r="H34" s="44" t="s">
        <v>138</v>
      </c>
      <c r="I34" s="139"/>
      <c r="J34" s="139"/>
      <c r="K34" s="141"/>
    </row>
    <row r="35" spans="1:15" s="76" customFormat="1" ht="33" customHeight="1">
      <c r="A35" s="136" t="s">
        <v>145</v>
      </c>
      <c r="B35" s="136">
        <v>30</v>
      </c>
      <c r="C35" s="140" t="s">
        <v>43</v>
      </c>
      <c r="D35" s="140">
        <v>18</v>
      </c>
      <c r="E35" s="140" t="s">
        <v>13</v>
      </c>
      <c r="F35" s="140">
        <v>6</v>
      </c>
      <c r="G35" s="120" t="s">
        <v>101</v>
      </c>
      <c r="H35" s="132" t="s">
        <v>206</v>
      </c>
      <c r="I35" s="139"/>
      <c r="J35" s="139"/>
      <c r="K35" s="141"/>
    </row>
    <row r="36" spans="1:15" s="76" customFormat="1" ht="44.4" customHeight="1">
      <c r="A36" s="138"/>
      <c r="B36" s="138"/>
      <c r="C36" s="140"/>
      <c r="D36" s="140"/>
      <c r="E36" s="140"/>
      <c r="F36" s="140"/>
      <c r="G36" s="120" t="s">
        <v>102</v>
      </c>
      <c r="H36" s="44" t="s">
        <v>142</v>
      </c>
      <c r="I36" s="139"/>
      <c r="J36" s="139"/>
      <c r="K36" s="141"/>
    </row>
    <row r="37" spans="1:15" s="76" customFormat="1" ht="33" customHeight="1">
      <c r="A37" s="138"/>
      <c r="B37" s="138"/>
      <c r="C37" s="140"/>
      <c r="D37" s="140"/>
      <c r="E37" s="136" t="s">
        <v>139</v>
      </c>
      <c r="F37" s="136">
        <v>6</v>
      </c>
      <c r="G37" s="120" t="s">
        <v>140</v>
      </c>
      <c r="H37" s="132" t="s">
        <v>206</v>
      </c>
      <c r="I37" s="126"/>
      <c r="J37" s="126"/>
      <c r="K37" s="128"/>
    </row>
    <row r="38" spans="1:15" s="76" customFormat="1" ht="40.200000000000003" customHeight="1">
      <c r="A38" s="138"/>
      <c r="B38" s="138"/>
      <c r="C38" s="140"/>
      <c r="D38" s="140"/>
      <c r="E38" s="137"/>
      <c r="F38" s="137"/>
      <c r="G38" s="120" t="s">
        <v>141</v>
      </c>
      <c r="H38" s="44" t="s">
        <v>177</v>
      </c>
      <c r="I38" s="126"/>
      <c r="J38" s="126"/>
      <c r="K38" s="128"/>
    </row>
    <row r="39" spans="1:15" s="76" customFormat="1" ht="26.4" customHeight="1">
      <c r="A39" s="138"/>
      <c r="B39" s="138"/>
      <c r="C39" s="140"/>
      <c r="D39" s="140"/>
      <c r="E39" s="140" t="s">
        <v>14</v>
      </c>
      <c r="F39" s="140">
        <v>6</v>
      </c>
      <c r="G39" s="120" t="s">
        <v>103</v>
      </c>
      <c r="H39" s="132" t="s">
        <v>206</v>
      </c>
      <c r="I39" s="139"/>
      <c r="J39" s="139"/>
      <c r="K39" s="141"/>
    </row>
    <row r="40" spans="1:15" s="76" customFormat="1" ht="33" customHeight="1">
      <c r="A40" s="138"/>
      <c r="B40" s="138"/>
      <c r="C40" s="140"/>
      <c r="D40" s="140"/>
      <c r="E40" s="140"/>
      <c r="F40" s="140"/>
      <c r="G40" s="120" t="s">
        <v>104</v>
      </c>
      <c r="H40" s="44" t="s">
        <v>143</v>
      </c>
      <c r="I40" s="139"/>
      <c r="J40" s="139"/>
      <c r="K40" s="141"/>
    </row>
    <row r="41" spans="1:15" s="76" customFormat="1" ht="30" customHeight="1">
      <c r="A41" s="138"/>
      <c r="B41" s="138"/>
      <c r="C41" s="140" t="s">
        <v>73</v>
      </c>
      <c r="D41" s="140">
        <v>12</v>
      </c>
      <c r="E41" s="140" t="s">
        <v>175</v>
      </c>
      <c r="F41" s="140">
        <v>12</v>
      </c>
      <c r="G41" s="120" t="s">
        <v>105</v>
      </c>
      <c r="H41" s="44" t="s">
        <v>144</v>
      </c>
      <c r="I41" s="139"/>
      <c r="J41" s="139"/>
      <c r="K41" s="141"/>
    </row>
    <row r="42" spans="1:15" s="76" customFormat="1" ht="40.950000000000003" customHeight="1">
      <c r="A42" s="137"/>
      <c r="B42" s="137"/>
      <c r="C42" s="140"/>
      <c r="D42" s="140"/>
      <c r="E42" s="140"/>
      <c r="F42" s="140"/>
      <c r="G42" s="120" t="s">
        <v>106</v>
      </c>
      <c r="H42" s="44" t="s">
        <v>170</v>
      </c>
      <c r="I42" s="139"/>
      <c r="J42" s="139"/>
      <c r="K42" s="141"/>
    </row>
    <row r="43" spans="1:15" s="76" customFormat="1" ht="28.2" customHeight="1">
      <c r="A43" s="128" t="s">
        <v>45</v>
      </c>
      <c r="B43" s="130">
        <v>100</v>
      </c>
      <c r="C43" s="130"/>
      <c r="D43" s="130">
        <f>SUM(D5:D42)</f>
        <v>100</v>
      </c>
      <c r="E43" s="130"/>
      <c r="F43" s="130">
        <f>SUM(F5:F42)</f>
        <v>100</v>
      </c>
      <c r="G43" s="120"/>
      <c r="H43" s="120"/>
      <c r="I43" s="120"/>
      <c r="J43" s="120"/>
      <c r="K43" s="130"/>
    </row>
    <row r="44" spans="1:15" s="76" customFormat="1" ht="21.6" hidden="1" customHeight="1">
      <c r="A44" s="144" t="s">
        <v>46</v>
      </c>
      <c r="B44" s="144"/>
      <c r="C44" s="144"/>
      <c r="D44" s="144"/>
      <c r="E44" s="144"/>
      <c r="F44" s="144"/>
      <c r="G44" s="144"/>
      <c r="H44" s="144"/>
      <c r="I44" s="144"/>
      <c r="J44" s="144"/>
      <c r="K44" s="144"/>
      <c r="L44" s="79"/>
      <c r="M44" s="79"/>
      <c r="N44" s="79"/>
      <c r="O44" s="79"/>
    </row>
    <row r="45" spans="1:15" s="76" customFormat="1" ht="32.4" hidden="1" customHeight="1">
      <c r="A45" s="142" t="s">
        <v>169</v>
      </c>
      <c r="B45" s="142"/>
      <c r="C45" s="142"/>
      <c r="D45" s="142"/>
      <c r="E45" s="142"/>
      <c r="F45" s="142"/>
      <c r="G45" s="142"/>
      <c r="H45" s="142"/>
      <c r="I45" s="142"/>
      <c r="J45" s="142"/>
      <c r="K45" s="142"/>
      <c r="L45" s="80"/>
      <c r="M45" s="80"/>
      <c r="N45" s="80"/>
      <c r="O45" s="80"/>
    </row>
    <row r="46" spans="1:15" s="76" customFormat="1" ht="40.950000000000003" hidden="1" customHeight="1">
      <c r="A46" s="142" t="s">
        <v>168</v>
      </c>
      <c r="B46" s="142"/>
      <c r="C46" s="142"/>
      <c r="D46" s="142"/>
      <c r="E46" s="142"/>
      <c r="F46" s="142"/>
      <c r="G46" s="142"/>
      <c r="H46" s="142"/>
      <c r="I46" s="142"/>
      <c r="J46" s="142"/>
      <c r="K46" s="142"/>
      <c r="L46" s="143"/>
      <c r="M46" s="143"/>
      <c r="N46" s="143"/>
      <c r="O46" s="143"/>
    </row>
    <row r="47" spans="1:15" s="76" customFormat="1" ht="32.4" hidden="1" customHeight="1">
      <c r="A47" s="142" t="s">
        <v>47</v>
      </c>
      <c r="B47" s="142"/>
      <c r="C47" s="142"/>
      <c r="D47" s="142"/>
      <c r="E47" s="142"/>
      <c r="F47" s="142"/>
      <c r="G47" s="142"/>
      <c r="H47" s="142"/>
      <c r="I47" s="142"/>
      <c r="J47" s="142"/>
      <c r="K47" s="142"/>
      <c r="L47" s="143"/>
      <c r="M47" s="143"/>
      <c r="N47" s="143"/>
      <c r="O47" s="143"/>
    </row>
    <row r="48" spans="1:15" s="76" customFormat="1" ht="49.2" hidden="1" customHeight="1">
      <c r="A48" s="142" t="s">
        <v>48</v>
      </c>
      <c r="B48" s="142"/>
      <c r="C48" s="142"/>
      <c r="D48" s="142"/>
      <c r="E48" s="142"/>
      <c r="F48" s="142"/>
      <c r="G48" s="142"/>
      <c r="H48" s="142"/>
      <c r="I48" s="142"/>
      <c r="J48" s="142"/>
      <c r="K48" s="142"/>
      <c r="L48" s="143"/>
      <c r="M48" s="143"/>
      <c r="N48" s="143"/>
      <c r="O48" s="143"/>
    </row>
    <row r="49" spans="1:15" s="76" customFormat="1" ht="32.4" hidden="1" customHeight="1">
      <c r="A49" s="142" t="s">
        <v>49</v>
      </c>
      <c r="B49" s="142"/>
      <c r="C49" s="142"/>
      <c r="D49" s="142"/>
      <c r="E49" s="142"/>
      <c r="F49" s="142"/>
      <c r="G49" s="142"/>
      <c r="H49" s="142"/>
      <c r="I49" s="142"/>
      <c r="J49" s="142"/>
      <c r="K49" s="142"/>
      <c r="L49" s="143"/>
      <c r="M49" s="143"/>
      <c r="N49" s="143"/>
      <c r="O49" s="143"/>
    </row>
  </sheetData>
  <mergeCells count="144">
    <mergeCell ref="A1:K1"/>
    <mergeCell ref="A2:K2"/>
    <mergeCell ref="A3:B3"/>
    <mergeCell ref="C3:D3"/>
    <mergeCell ref="E3:F3"/>
    <mergeCell ref="G3:G4"/>
    <mergeCell ref="H3:H4"/>
    <mergeCell ref="I3:I4"/>
    <mergeCell ref="J3:J4"/>
    <mergeCell ref="K3:K4"/>
    <mergeCell ref="K41:K42"/>
    <mergeCell ref="J41:J42"/>
    <mergeCell ref="E5:E6"/>
    <mergeCell ref="E7:E8"/>
    <mergeCell ref="E9:E10"/>
    <mergeCell ref="E11:E12"/>
    <mergeCell ref="D5:D8"/>
    <mergeCell ref="D9:D12"/>
    <mergeCell ref="D13:D16"/>
    <mergeCell ref="D17:D22"/>
    <mergeCell ref="I19:I20"/>
    <mergeCell ref="F17:F18"/>
    <mergeCell ref="F21:F22"/>
    <mergeCell ref="I21:I22"/>
    <mergeCell ref="I5:I6"/>
    <mergeCell ref="I7:I8"/>
    <mergeCell ref="J35:J36"/>
    <mergeCell ref="J27:J28"/>
    <mergeCell ref="J29:J30"/>
    <mergeCell ref="I9:I10"/>
    <mergeCell ref="I11:I12"/>
    <mergeCell ref="F19:F20"/>
    <mergeCell ref="I31:I32"/>
    <mergeCell ref="K27:K28"/>
    <mergeCell ref="A49:K49"/>
    <mergeCell ref="L49:O49"/>
    <mergeCell ref="A44:K44"/>
    <mergeCell ref="A45:K45"/>
    <mergeCell ref="A46:K46"/>
    <mergeCell ref="L46:O46"/>
    <mergeCell ref="A47:K47"/>
    <mergeCell ref="L47:O47"/>
    <mergeCell ref="C35:C40"/>
    <mergeCell ref="C41:C42"/>
    <mergeCell ref="I35:I36"/>
    <mergeCell ref="I39:I40"/>
    <mergeCell ref="I41:I42"/>
    <mergeCell ref="E41:E42"/>
    <mergeCell ref="D41:D42"/>
    <mergeCell ref="F37:F38"/>
    <mergeCell ref="E39:E40"/>
    <mergeCell ref="E37:E38"/>
    <mergeCell ref="D35:D40"/>
    <mergeCell ref="E35:E36"/>
    <mergeCell ref="A48:K48"/>
    <mergeCell ref="K35:K36"/>
    <mergeCell ref="B35:B42"/>
    <mergeCell ref="L48:O48"/>
    <mergeCell ref="K5:K6"/>
    <mergeCell ref="K7:K8"/>
    <mergeCell ref="K9:K10"/>
    <mergeCell ref="K11:K12"/>
    <mergeCell ref="K21:K22"/>
    <mergeCell ref="K23:K24"/>
    <mergeCell ref="K25:K26"/>
    <mergeCell ref="J13:J14"/>
    <mergeCell ref="J15:J16"/>
    <mergeCell ref="J17:J18"/>
    <mergeCell ref="J19:J20"/>
    <mergeCell ref="K13:K14"/>
    <mergeCell ref="K15:K16"/>
    <mergeCell ref="K17:K18"/>
    <mergeCell ref="J21:J22"/>
    <mergeCell ref="J23:J24"/>
    <mergeCell ref="K39:K40"/>
    <mergeCell ref="E23:E24"/>
    <mergeCell ref="E25:E26"/>
    <mergeCell ref="E27:E28"/>
    <mergeCell ref="D27:D28"/>
    <mergeCell ref="J25:J26"/>
    <mergeCell ref="K19:K20"/>
    <mergeCell ref="J5:J6"/>
    <mergeCell ref="J7:J8"/>
    <mergeCell ref="J9:J10"/>
    <mergeCell ref="J11:J12"/>
    <mergeCell ref="K29:K30"/>
    <mergeCell ref="K31:K32"/>
    <mergeCell ref="K33:K34"/>
    <mergeCell ref="I33:I34"/>
    <mergeCell ref="F23:F24"/>
    <mergeCell ref="I13:I14"/>
    <mergeCell ref="I15:I16"/>
    <mergeCell ref="I17:I18"/>
    <mergeCell ref="E29:E30"/>
    <mergeCell ref="E31:E32"/>
    <mergeCell ref="E33:E34"/>
    <mergeCell ref="D31:D32"/>
    <mergeCell ref="J39:J40"/>
    <mergeCell ref="J31:J32"/>
    <mergeCell ref="J33:J34"/>
    <mergeCell ref="A35:A42"/>
    <mergeCell ref="E19:E20"/>
    <mergeCell ref="E21:E22"/>
    <mergeCell ref="D23:D26"/>
    <mergeCell ref="C23:C26"/>
    <mergeCell ref="F33:F34"/>
    <mergeCell ref="F35:F36"/>
    <mergeCell ref="F39:F40"/>
    <mergeCell ref="C27:C28"/>
    <mergeCell ref="C29:C30"/>
    <mergeCell ref="C31:C32"/>
    <mergeCell ref="C33:C34"/>
    <mergeCell ref="D33:D34"/>
    <mergeCell ref="D29:D30"/>
    <mergeCell ref="F41:F42"/>
    <mergeCell ref="F25:F26"/>
    <mergeCell ref="F27:F28"/>
    <mergeCell ref="F29:F30"/>
    <mergeCell ref="F31:F32"/>
    <mergeCell ref="B17:B26"/>
    <mergeCell ref="A17:A26"/>
    <mergeCell ref="I23:I24"/>
    <mergeCell ref="B27:B28"/>
    <mergeCell ref="A27:A28"/>
    <mergeCell ref="A29:A34"/>
    <mergeCell ref="B29:B34"/>
    <mergeCell ref="I27:I28"/>
    <mergeCell ref="I29:I30"/>
    <mergeCell ref="E15:E16"/>
    <mergeCell ref="E17:E18"/>
    <mergeCell ref="C5:C8"/>
    <mergeCell ref="C9:C12"/>
    <mergeCell ref="C13:C16"/>
    <mergeCell ref="C17:C22"/>
    <mergeCell ref="E13:E14"/>
    <mergeCell ref="F15:F16"/>
    <mergeCell ref="F5:F6"/>
    <mergeCell ref="F7:F8"/>
    <mergeCell ref="F9:F10"/>
    <mergeCell ref="F11:F12"/>
    <mergeCell ref="A5:A16"/>
    <mergeCell ref="B5:B16"/>
    <mergeCell ref="F13:F14"/>
    <mergeCell ref="I25:I26"/>
  </mergeCells>
  <phoneticPr fontId="16" type="noConversion"/>
  <printOptions horizontalCentered="1"/>
  <pageMargins left="0.70866141732283472" right="0.70866141732283472" top="0.74803149606299213" bottom="0.74803149606299213" header="0.31496062992125984" footer="0.31496062992125984"/>
  <pageSetup paperSize="9" scale="67" firstPageNumber="17" fitToHeight="0" orientation="landscape" blackAndWhite="1" useFirstPageNumber="1" r:id="rId1"/>
  <headerFooter scaleWithDoc="0">
    <oddFooter>&amp;C&amp;P</oddFooter>
  </headerFooter>
  <rowBreaks count="1" manualBreakCount="1">
    <brk id="2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6"/>
  <sheetViews>
    <sheetView tabSelected="1" view="pageBreakPreview" zoomScaleNormal="100" zoomScaleSheetLayoutView="100" workbookViewId="0">
      <pane xSplit="8" ySplit="6" topLeftCell="I7" activePane="bottomRight" state="frozen"/>
      <selection activeCell="G8" sqref="G8"/>
      <selection pane="topRight" activeCell="G8" sqref="G8"/>
      <selection pane="bottomLeft" activeCell="G8" sqref="G8"/>
      <selection pane="bottomRight" activeCell="G8" sqref="G8"/>
    </sheetView>
  </sheetViews>
  <sheetFormatPr defaultColWidth="5.77734375" defaultRowHeight="12"/>
  <cols>
    <col min="1" max="1" width="4.109375" style="26" customWidth="1"/>
    <col min="2" max="2" width="9.21875" style="26" customWidth="1"/>
    <col min="3" max="3" width="24.44140625" style="28" hidden="1" customWidth="1"/>
    <col min="4" max="4" width="25" style="28" customWidth="1"/>
    <col min="5" max="5" width="8.33203125" style="29" customWidth="1"/>
    <col min="6" max="6" width="5" style="29" hidden="1" customWidth="1"/>
    <col min="7" max="7" width="5" style="30" customWidth="1"/>
    <col min="8" max="15" width="5" style="31" customWidth="1"/>
    <col min="16" max="16" width="5" style="9" customWidth="1"/>
    <col min="17" max="17" width="5" style="49" customWidth="1"/>
    <col min="18" max="18" width="5" style="31" customWidth="1"/>
    <col min="19" max="19" width="5" style="49" customWidth="1"/>
    <col min="20" max="31" width="5" style="31" customWidth="1"/>
    <col min="32" max="32" width="5" style="27" customWidth="1"/>
    <col min="33" max="16384" width="5.77734375" style="27"/>
  </cols>
  <sheetData>
    <row r="1" spans="1:32" ht="19.5" customHeight="1">
      <c r="A1" s="145" t="s">
        <v>50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row>
    <row r="2" spans="1:32" ht="30.75" customHeight="1">
      <c r="A2" s="158" t="s">
        <v>193</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row>
    <row r="3" spans="1:32" s="24" customFormat="1" ht="17.25" customHeight="1">
      <c r="A3" s="153" t="s">
        <v>51</v>
      </c>
      <c r="B3" s="153" t="s">
        <v>76</v>
      </c>
      <c r="C3" s="153" t="s">
        <v>111</v>
      </c>
      <c r="D3" s="154" t="s">
        <v>191</v>
      </c>
      <c r="E3" s="153" t="s">
        <v>113</v>
      </c>
      <c r="F3" s="155" t="s">
        <v>53</v>
      </c>
      <c r="G3" s="155" t="s">
        <v>54</v>
      </c>
      <c r="H3" s="159" t="s">
        <v>15</v>
      </c>
      <c r="I3" s="149" t="s">
        <v>4</v>
      </c>
      <c r="J3" s="149"/>
      <c r="K3" s="149"/>
      <c r="L3" s="149"/>
      <c r="M3" s="149"/>
      <c r="N3" s="149"/>
      <c r="O3" s="149"/>
      <c r="P3" s="149" t="s">
        <v>32</v>
      </c>
      <c r="Q3" s="149"/>
      <c r="R3" s="149"/>
      <c r="S3" s="149"/>
      <c r="T3" s="149"/>
      <c r="U3" s="149"/>
      <c r="V3" s="149" t="s">
        <v>7</v>
      </c>
      <c r="W3" s="149"/>
      <c r="X3" s="149"/>
      <c r="Y3" s="149"/>
      <c r="Z3" s="149"/>
      <c r="AA3" s="149" t="s">
        <v>12</v>
      </c>
      <c r="AB3" s="149"/>
      <c r="AC3" s="149"/>
      <c r="AD3" s="149"/>
      <c r="AE3" s="149"/>
      <c r="AF3" s="154" t="s">
        <v>55</v>
      </c>
    </row>
    <row r="4" spans="1:32" s="24" customFormat="1" ht="27" customHeight="1">
      <c r="A4" s="153"/>
      <c r="B4" s="153"/>
      <c r="C4" s="153"/>
      <c r="D4" s="153"/>
      <c r="E4" s="153"/>
      <c r="F4" s="155"/>
      <c r="G4" s="155"/>
      <c r="H4" s="159"/>
      <c r="I4" s="149" t="s">
        <v>56</v>
      </c>
      <c r="J4" s="151" t="s">
        <v>23</v>
      </c>
      <c r="K4" s="151"/>
      <c r="L4" s="151" t="s">
        <v>26</v>
      </c>
      <c r="M4" s="151"/>
      <c r="N4" s="149" t="s">
        <v>29</v>
      </c>
      <c r="O4" s="149"/>
      <c r="P4" s="150" t="s">
        <v>56</v>
      </c>
      <c r="Q4" s="149" t="s">
        <v>5</v>
      </c>
      <c r="R4" s="149"/>
      <c r="S4" s="149"/>
      <c r="T4" s="149" t="s">
        <v>6</v>
      </c>
      <c r="U4" s="149"/>
      <c r="V4" s="150" t="s">
        <v>56</v>
      </c>
      <c r="W4" s="87" t="s">
        <v>8</v>
      </c>
      <c r="X4" s="87" t="s">
        <v>9</v>
      </c>
      <c r="Y4" s="87" t="s">
        <v>10</v>
      </c>
      <c r="Z4" s="87" t="s">
        <v>11</v>
      </c>
      <c r="AA4" s="156" t="s">
        <v>56</v>
      </c>
      <c r="AB4" s="149" t="s">
        <v>43</v>
      </c>
      <c r="AC4" s="149"/>
      <c r="AD4" s="149"/>
      <c r="AE4" s="87" t="s">
        <v>44</v>
      </c>
      <c r="AF4" s="154"/>
    </row>
    <row r="5" spans="1:32" s="24" customFormat="1" ht="60" customHeight="1">
      <c r="A5" s="153"/>
      <c r="B5" s="153"/>
      <c r="C5" s="153"/>
      <c r="D5" s="153"/>
      <c r="E5" s="153"/>
      <c r="F5" s="155"/>
      <c r="G5" s="155"/>
      <c r="H5" s="159"/>
      <c r="I5" s="149"/>
      <c r="J5" s="87" t="s">
        <v>57</v>
      </c>
      <c r="K5" s="87" t="s">
        <v>58</v>
      </c>
      <c r="L5" s="87" t="s">
        <v>27</v>
      </c>
      <c r="M5" s="87" t="s">
        <v>28</v>
      </c>
      <c r="N5" s="87" t="s">
        <v>30</v>
      </c>
      <c r="O5" s="87" t="s">
        <v>31</v>
      </c>
      <c r="P5" s="150"/>
      <c r="Q5" s="87" t="s">
        <v>33</v>
      </c>
      <c r="R5" s="87" t="s">
        <v>35</v>
      </c>
      <c r="S5" s="87" t="s">
        <v>36</v>
      </c>
      <c r="T5" s="87" t="s">
        <v>37</v>
      </c>
      <c r="U5" s="87" t="s">
        <v>38</v>
      </c>
      <c r="V5" s="150"/>
      <c r="W5" s="87" t="s">
        <v>39</v>
      </c>
      <c r="X5" s="87" t="s">
        <v>40</v>
      </c>
      <c r="Y5" s="87" t="s">
        <v>41</v>
      </c>
      <c r="Z5" s="87" t="s">
        <v>42</v>
      </c>
      <c r="AA5" s="157"/>
      <c r="AB5" s="87" t="s">
        <v>13</v>
      </c>
      <c r="AC5" s="87" t="s">
        <v>139</v>
      </c>
      <c r="AD5" s="87" t="s">
        <v>14</v>
      </c>
      <c r="AE5" s="87" t="s">
        <v>59</v>
      </c>
      <c r="AF5" s="154"/>
    </row>
    <row r="6" spans="1:32" s="24" customFormat="1" ht="21" customHeight="1">
      <c r="A6" s="154" t="s">
        <v>192</v>
      </c>
      <c r="B6" s="153"/>
      <c r="C6" s="153"/>
      <c r="D6" s="153"/>
      <c r="E6" s="153"/>
      <c r="F6" s="153"/>
      <c r="G6" s="153"/>
      <c r="H6" s="50">
        <f>SUM(I6,P6,V6,AA6)</f>
        <v>100</v>
      </c>
      <c r="I6" s="35">
        <f>SUM(J6:O6)</f>
        <v>20</v>
      </c>
      <c r="J6" s="35">
        <v>5</v>
      </c>
      <c r="K6" s="35">
        <v>3</v>
      </c>
      <c r="L6" s="35">
        <v>2</v>
      </c>
      <c r="M6" s="35">
        <v>2</v>
      </c>
      <c r="N6" s="35">
        <v>2</v>
      </c>
      <c r="O6" s="35">
        <v>6</v>
      </c>
      <c r="P6" s="35">
        <f>SUM(Q6:U6)</f>
        <v>20</v>
      </c>
      <c r="Q6" s="35">
        <v>3</v>
      </c>
      <c r="R6" s="35">
        <v>5</v>
      </c>
      <c r="S6" s="35">
        <v>6</v>
      </c>
      <c r="T6" s="35">
        <v>3</v>
      </c>
      <c r="U6" s="35">
        <v>3</v>
      </c>
      <c r="V6" s="35">
        <f>SUM(W6:Z6)</f>
        <v>30</v>
      </c>
      <c r="W6" s="35">
        <v>8</v>
      </c>
      <c r="X6" s="35">
        <v>8</v>
      </c>
      <c r="Y6" s="35">
        <v>8</v>
      </c>
      <c r="Z6" s="35">
        <v>6</v>
      </c>
      <c r="AA6" s="35">
        <f t="shared" ref="AA6:AA9" si="0">SUM(AB6:AE6)</f>
        <v>30</v>
      </c>
      <c r="AB6" s="35">
        <v>6</v>
      </c>
      <c r="AC6" s="35">
        <v>6</v>
      </c>
      <c r="AD6" s="35">
        <v>6</v>
      </c>
      <c r="AE6" s="35">
        <v>12</v>
      </c>
      <c r="AF6" s="51"/>
    </row>
    <row r="7" spans="1:32" s="25" customFormat="1" ht="75.599999999999994" customHeight="1">
      <c r="A7" s="88">
        <v>1</v>
      </c>
      <c r="B7" s="45" t="s">
        <v>195</v>
      </c>
      <c r="C7" s="10" t="s">
        <v>188</v>
      </c>
      <c r="D7" s="54" t="s">
        <v>194</v>
      </c>
      <c r="E7" s="110">
        <f>'附件3.项目资金使用情况'!G5/10000</f>
        <v>160</v>
      </c>
      <c r="F7" s="43"/>
      <c r="G7" s="37">
        <f>E7/$E$8</f>
        <v>1</v>
      </c>
      <c r="H7" s="38">
        <f t="shared" ref="H7" si="1">SUM(I7,P7,V7,AA7)</f>
        <v>96.328125</v>
      </c>
      <c r="I7" s="38">
        <f t="shared" ref="I7:I9" si="2">SUM(J7:O7)</f>
        <v>20</v>
      </c>
      <c r="J7" s="38">
        <v>5</v>
      </c>
      <c r="K7" s="38">
        <v>3</v>
      </c>
      <c r="L7" s="38">
        <v>2</v>
      </c>
      <c r="M7" s="38">
        <v>2</v>
      </c>
      <c r="N7" s="38">
        <v>2</v>
      </c>
      <c r="O7" s="38">
        <v>6</v>
      </c>
      <c r="P7" s="38">
        <f t="shared" ref="P7" si="3">SUM(Q7:U7)</f>
        <v>18.328125</v>
      </c>
      <c r="Q7" s="38">
        <v>3</v>
      </c>
      <c r="R7" s="38">
        <f>$R$6*'附件3.项目资金使用情况'!K5</f>
        <v>4.328125</v>
      </c>
      <c r="S7" s="38">
        <v>6</v>
      </c>
      <c r="T7" s="38">
        <v>3</v>
      </c>
      <c r="U7" s="38">
        <v>2</v>
      </c>
      <c r="V7" s="38">
        <f t="shared" ref="V7" si="4">SUM(W7:Z7)</f>
        <v>30</v>
      </c>
      <c r="W7" s="38">
        <v>8</v>
      </c>
      <c r="X7" s="38">
        <v>8</v>
      </c>
      <c r="Y7" s="38">
        <v>8</v>
      </c>
      <c r="Z7" s="38">
        <v>6</v>
      </c>
      <c r="AA7" s="38">
        <f t="shared" si="0"/>
        <v>28</v>
      </c>
      <c r="AB7" s="38">
        <v>6</v>
      </c>
      <c r="AC7" s="38">
        <v>6</v>
      </c>
      <c r="AD7" s="38">
        <v>6</v>
      </c>
      <c r="AE7" s="38">
        <v>10</v>
      </c>
      <c r="AF7" s="88" t="str">
        <f t="shared" ref="AF7:AF9" si="5">IF(H7&gt;=90,"优",IF(H7&gt;=80,"良",IF(H7&gt;=60,"中","差")))</f>
        <v>优</v>
      </c>
    </row>
    <row r="8" spans="1:32" s="25" customFormat="1" ht="33.6" hidden="1" customHeight="1">
      <c r="A8" s="88"/>
      <c r="B8" s="45"/>
      <c r="C8" s="10"/>
      <c r="D8" s="10"/>
      <c r="E8" s="110">
        <f>SUM(E7)</f>
        <v>160</v>
      </c>
      <c r="F8" s="43"/>
      <c r="G8" s="37">
        <f>SUM(G7:G7)</f>
        <v>1</v>
      </c>
      <c r="H8" s="38"/>
      <c r="I8" s="38"/>
      <c r="J8" s="38"/>
      <c r="K8" s="38"/>
      <c r="L8" s="38"/>
      <c r="M8" s="38"/>
      <c r="N8" s="38"/>
      <c r="O8" s="38"/>
      <c r="P8" s="38"/>
      <c r="Q8" s="38"/>
      <c r="R8" s="38"/>
      <c r="S8" s="38"/>
      <c r="T8" s="38"/>
      <c r="U8" s="38"/>
      <c r="V8" s="38"/>
      <c r="W8" s="38"/>
      <c r="X8" s="38"/>
      <c r="Y8" s="38"/>
      <c r="Z8" s="38"/>
      <c r="AA8" s="38"/>
      <c r="AB8" s="38"/>
      <c r="AC8" s="38"/>
      <c r="AD8" s="38"/>
      <c r="AE8" s="38"/>
      <c r="AF8" s="88"/>
    </row>
    <row r="9" spans="1:32" s="25" customFormat="1" ht="19.95" customHeight="1">
      <c r="A9" s="152" t="s">
        <v>60</v>
      </c>
      <c r="B9" s="152"/>
      <c r="C9" s="152"/>
      <c r="D9" s="88"/>
      <c r="E9" s="88"/>
      <c r="F9" s="43"/>
      <c r="G9" s="37">
        <f>G8</f>
        <v>1</v>
      </c>
      <c r="H9" s="38">
        <f>SUM(I9,P9,V9,AA9)</f>
        <v>96.33</v>
      </c>
      <c r="I9" s="38">
        <f t="shared" si="2"/>
        <v>20</v>
      </c>
      <c r="J9" s="38">
        <f t="shared" ref="J9:O9" si="6">ROUND(SUMPRODUCT($G$7:$G$7,J$7:J$7),2)</f>
        <v>5</v>
      </c>
      <c r="K9" s="38">
        <f t="shared" si="6"/>
        <v>3</v>
      </c>
      <c r="L9" s="38">
        <f t="shared" si="6"/>
        <v>2</v>
      </c>
      <c r="M9" s="38">
        <f t="shared" si="6"/>
        <v>2</v>
      </c>
      <c r="N9" s="38">
        <f t="shared" si="6"/>
        <v>2</v>
      </c>
      <c r="O9" s="38">
        <f t="shared" si="6"/>
        <v>6</v>
      </c>
      <c r="P9" s="38">
        <f>SUM(Q9:U9)</f>
        <v>18.329999999999998</v>
      </c>
      <c r="Q9" s="38">
        <f>ROUND(SUMPRODUCT($G$7:$G$7,Q$7:Q$7),2)</f>
        <v>3</v>
      </c>
      <c r="R9" s="38">
        <f>ROUND(SUMPRODUCT($G$7:$G$7,R$7:R$7),2)</f>
        <v>4.33</v>
      </c>
      <c r="S9" s="38">
        <f>ROUND(SUMPRODUCT($G$7:$G$7,S$7:S$7),2)</f>
        <v>6</v>
      </c>
      <c r="T9" s="38">
        <f>ROUND(SUMPRODUCT($G$7:$G$7,T$7:T$7),2)</f>
        <v>3</v>
      </c>
      <c r="U9" s="38">
        <f>ROUND(SUMPRODUCT($G$7:$G$7,U$7:U$7),2)</f>
        <v>2</v>
      </c>
      <c r="V9" s="38">
        <f>SUM(W9:Z9)</f>
        <v>30</v>
      </c>
      <c r="W9" s="38">
        <f>ROUND(SUMPRODUCT($G$7:$G$7,W$7:W$7),2)</f>
        <v>8</v>
      </c>
      <c r="X9" s="38">
        <f>ROUND(SUMPRODUCT($G$7:$G$7,X$7:X$7),2)</f>
        <v>8</v>
      </c>
      <c r="Y9" s="38">
        <f>ROUND(SUMPRODUCT($G$7:$G$7,Y$7:Y$7),2)</f>
        <v>8</v>
      </c>
      <c r="Z9" s="38">
        <f>ROUND(SUMPRODUCT($G$7:$G$7,Z$7:Z$7),2)</f>
        <v>6</v>
      </c>
      <c r="AA9" s="38">
        <f t="shared" si="0"/>
        <v>28</v>
      </c>
      <c r="AB9" s="38">
        <f>ROUND(SUMPRODUCT($G$7:$G$7,AB$7:AB$7),2)</f>
        <v>6</v>
      </c>
      <c r="AC9" s="38">
        <f>ROUND(SUMPRODUCT($G$7:$G$7,AC$7:AC$7),2)</f>
        <v>6</v>
      </c>
      <c r="AD9" s="38">
        <f>ROUND(SUMPRODUCT($G$7:$G$7,AD$7:AD$7),2)</f>
        <v>6</v>
      </c>
      <c r="AE9" s="38">
        <f>ROUND(SUMPRODUCT($G$7:$G$7,AE$7:AE$7),2)</f>
        <v>10</v>
      </c>
      <c r="AF9" s="135" t="str">
        <f t="shared" si="5"/>
        <v>优</v>
      </c>
    </row>
    <row r="10" spans="1:32" s="25" customFormat="1" ht="19.95" customHeight="1">
      <c r="A10" s="152" t="s">
        <v>61</v>
      </c>
      <c r="B10" s="152"/>
      <c r="C10" s="152"/>
      <c r="D10" s="88"/>
      <c r="E10" s="88"/>
      <c r="F10" s="88"/>
      <c r="G10" s="53"/>
      <c r="H10" s="46">
        <f t="shared" ref="H10:AE10" si="7">H9/H6</f>
        <v>0.96329999999999993</v>
      </c>
      <c r="I10" s="46">
        <f t="shared" si="7"/>
        <v>1</v>
      </c>
      <c r="J10" s="46">
        <f t="shared" si="7"/>
        <v>1</v>
      </c>
      <c r="K10" s="46">
        <f t="shared" si="7"/>
        <v>1</v>
      </c>
      <c r="L10" s="46">
        <f t="shared" si="7"/>
        <v>1</v>
      </c>
      <c r="M10" s="46">
        <f t="shared" si="7"/>
        <v>1</v>
      </c>
      <c r="N10" s="46">
        <f t="shared" si="7"/>
        <v>1</v>
      </c>
      <c r="O10" s="46">
        <f t="shared" si="7"/>
        <v>1</v>
      </c>
      <c r="P10" s="46">
        <f t="shared" si="7"/>
        <v>0.91649999999999987</v>
      </c>
      <c r="Q10" s="46">
        <f t="shared" si="7"/>
        <v>1</v>
      </c>
      <c r="R10" s="46">
        <f t="shared" si="7"/>
        <v>0.86599999999999999</v>
      </c>
      <c r="S10" s="46">
        <f t="shared" si="7"/>
        <v>1</v>
      </c>
      <c r="T10" s="46">
        <f t="shared" si="7"/>
        <v>1</v>
      </c>
      <c r="U10" s="46">
        <f t="shared" si="7"/>
        <v>0.66666666666666663</v>
      </c>
      <c r="V10" s="46">
        <f t="shared" si="7"/>
        <v>1</v>
      </c>
      <c r="W10" s="46">
        <f t="shared" si="7"/>
        <v>1</v>
      </c>
      <c r="X10" s="46">
        <f t="shared" si="7"/>
        <v>1</v>
      </c>
      <c r="Y10" s="46">
        <f t="shared" si="7"/>
        <v>1</v>
      </c>
      <c r="Z10" s="46">
        <f t="shared" si="7"/>
        <v>1</v>
      </c>
      <c r="AA10" s="46">
        <f t="shared" si="7"/>
        <v>0.93333333333333335</v>
      </c>
      <c r="AB10" s="46">
        <f t="shared" si="7"/>
        <v>1</v>
      </c>
      <c r="AC10" s="46">
        <f t="shared" si="7"/>
        <v>1</v>
      </c>
      <c r="AD10" s="46">
        <f t="shared" si="7"/>
        <v>1</v>
      </c>
      <c r="AE10" s="46">
        <f t="shared" si="7"/>
        <v>0.83333333333333337</v>
      </c>
      <c r="AF10" s="52"/>
    </row>
    <row r="11" spans="1:32" s="25" customFormat="1" ht="19.95" customHeight="1">
      <c r="A11" s="152" t="s">
        <v>62</v>
      </c>
      <c r="B11" s="152"/>
      <c r="C11" s="152"/>
      <c r="D11" s="88"/>
      <c r="E11" s="88"/>
      <c r="F11" s="54"/>
      <c r="G11" s="55"/>
      <c r="H11" s="47" t="str">
        <f t="shared" ref="H11:AE11" si="8">IF(H10&gt;=90%,"优",IF(H10&gt;=80%,"良",IF(H10&gt;=60%,"中","差")))</f>
        <v>优</v>
      </c>
      <c r="I11" s="47" t="str">
        <f>IF(I10&gt;=90%,"优",IF(I10&gt;=80%,"良",IF(I10&gt;=60%,"中","差")))</f>
        <v>优</v>
      </c>
      <c r="J11" s="47" t="str">
        <f t="shared" si="8"/>
        <v>优</v>
      </c>
      <c r="K11" s="47" t="str">
        <f t="shared" si="8"/>
        <v>优</v>
      </c>
      <c r="L11" s="47" t="str">
        <f t="shared" si="8"/>
        <v>优</v>
      </c>
      <c r="M11" s="47" t="str">
        <f t="shared" si="8"/>
        <v>优</v>
      </c>
      <c r="N11" s="47" t="str">
        <f t="shared" si="8"/>
        <v>优</v>
      </c>
      <c r="O11" s="47" t="str">
        <f t="shared" si="8"/>
        <v>优</v>
      </c>
      <c r="P11" s="47" t="str">
        <f t="shared" si="8"/>
        <v>优</v>
      </c>
      <c r="Q11" s="47" t="str">
        <f t="shared" si="8"/>
        <v>优</v>
      </c>
      <c r="R11" s="47" t="str">
        <f t="shared" si="8"/>
        <v>良</v>
      </c>
      <c r="S11" s="47" t="str">
        <f t="shared" si="8"/>
        <v>优</v>
      </c>
      <c r="T11" s="47" t="str">
        <f t="shared" si="8"/>
        <v>优</v>
      </c>
      <c r="U11" s="47" t="str">
        <f t="shared" si="8"/>
        <v>中</v>
      </c>
      <c r="V11" s="47" t="str">
        <f t="shared" si="8"/>
        <v>优</v>
      </c>
      <c r="W11" s="47" t="str">
        <f t="shared" si="8"/>
        <v>优</v>
      </c>
      <c r="X11" s="47" t="str">
        <f t="shared" si="8"/>
        <v>优</v>
      </c>
      <c r="Y11" s="47" t="str">
        <f t="shared" si="8"/>
        <v>优</v>
      </c>
      <c r="Z11" s="47" t="str">
        <f t="shared" si="8"/>
        <v>优</v>
      </c>
      <c r="AA11" s="47" t="str">
        <f t="shared" si="8"/>
        <v>优</v>
      </c>
      <c r="AB11" s="47" t="str">
        <f t="shared" si="8"/>
        <v>优</v>
      </c>
      <c r="AC11" s="47" t="str">
        <f t="shared" si="8"/>
        <v>优</v>
      </c>
      <c r="AD11" s="47" t="str">
        <f t="shared" si="8"/>
        <v>优</v>
      </c>
      <c r="AE11" s="47" t="str">
        <f t="shared" si="8"/>
        <v>良</v>
      </c>
      <c r="AF11" s="52"/>
    </row>
    <row r="12" spans="1:32" s="25" customFormat="1" ht="22.2" customHeight="1">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row>
    <row r="13" spans="1:32">
      <c r="F13" s="32"/>
      <c r="G13" s="33"/>
      <c r="H13" s="34"/>
      <c r="I13" s="34"/>
      <c r="J13" s="34"/>
    </row>
    <row r="14" spans="1:32">
      <c r="F14" s="32"/>
      <c r="G14" s="33"/>
      <c r="H14" s="34"/>
      <c r="I14" s="34"/>
      <c r="J14" s="34"/>
    </row>
    <row r="15" spans="1:32">
      <c r="F15" s="32"/>
      <c r="G15" s="33"/>
      <c r="H15" s="34"/>
      <c r="I15" s="34"/>
      <c r="J15" s="34"/>
      <c r="P15" s="48"/>
    </row>
    <row r="16" spans="1:32">
      <c r="F16" s="32"/>
      <c r="G16" s="33"/>
      <c r="H16" s="34"/>
      <c r="I16" s="34"/>
      <c r="J16" s="34"/>
    </row>
  </sheetData>
  <autoFilter ref="A6:AF12" xr:uid="{00000000-0001-0000-0200-000000000000}">
    <filterColumn colId="0" showButton="0"/>
    <filterColumn colId="1" showButton="0"/>
    <filterColumn colId="2" showButton="0"/>
    <filterColumn colId="3" showButton="0"/>
    <filterColumn colId="4" showButton="0"/>
    <filterColumn colId="5" showButton="0"/>
  </autoFilter>
  <mergeCells count="30">
    <mergeCell ref="Q4:S4"/>
    <mergeCell ref="T4:U4"/>
    <mergeCell ref="A1:AF1"/>
    <mergeCell ref="A2:AF2"/>
    <mergeCell ref="I3:O3"/>
    <mergeCell ref="P3:U3"/>
    <mergeCell ref="V3:Z3"/>
    <mergeCell ref="AA3:AE3"/>
    <mergeCell ref="D3:D5"/>
    <mergeCell ref="E3:E5"/>
    <mergeCell ref="V4:V5"/>
    <mergeCell ref="AF3:AF5"/>
    <mergeCell ref="AB4:AD4"/>
    <mergeCell ref="H3:H5"/>
    <mergeCell ref="A12:AF12"/>
    <mergeCell ref="I4:I5"/>
    <mergeCell ref="P4:P5"/>
    <mergeCell ref="J4:K4"/>
    <mergeCell ref="L4:M4"/>
    <mergeCell ref="A11:C11"/>
    <mergeCell ref="A3:A5"/>
    <mergeCell ref="B3:B5"/>
    <mergeCell ref="C3:C5"/>
    <mergeCell ref="A6:G6"/>
    <mergeCell ref="A9:C9"/>
    <mergeCell ref="F3:F5"/>
    <mergeCell ref="G3:G5"/>
    <mergeCell ref="A10:C10"/>
    <mergeCell ref="AA4:AA5"/>
    <mergeCell ref="N4:O4"/>
  </mergeCells>
  <phoneticPr fontId="16" type="noConversion"/>
  <printOptions horizontalCentered="1"/>
  <pageMargins left="0.70866141732283472" right="0.70866141732283472" top="0.74803149606299213" bottom="0.74803149606299213" header="0.31496062992125984" footer="0.31496062992125984"/>
  <pageSetup paperSize="9" scale="75" firstPageNumber="20" fitToHeight="0" orientation="landscape" blackAndWhite="1" useFirstPageNumber="1" r:id="rId1"/>
  <headerFooter scaleWithDoc="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9"/>
  <sheetViews>
    <sheetView view="pageBreakPreview" zoomScaleNormal="100" zoomScaleSheetLayoutView="100" workbookViewId="0">
      <pane ySplit="4" topLeftCell="A5" activePane="bottomLeft" state="frozen"/>
      <selection pane="bottomLeft" activeCell="H5" sqref="H5"/>
    </sheetView>
  </sheetViews>
  <sheetFormatPr defaultColWidth="9" defaultRowHeight="15.75" customHeight="1"/>
  <cols>
    <col min="1" max="1" width="4.44140625" style="15" customWidth="1"/>
    <col min="2" max="2" width="10.21875" style="15" customWidth="1"/>
    <col min="3" max="3" width="31.44140625" style="15" customWidth="1"/>
    <col min="4" max="4" width="36" style="15" customWidth="1"/>
    <col min="5" max="8" width="11.77734375" style="16" customWidth="1"/>
    <col min="9" max="9" width="9.44140625" style="16" customWidth="1"/>
    <col min="10" max="10" width="12.33203125" style="16" customWidth="1"/>
    <col min="11" max="11" width="11" style="17" customWidth="1"/>
    <col min="12" max="13" width="11.88671875" style="15" customWidth="1"/>
    <col min="14" max="16384" width="9" style="15"/>
  </cols>
  <sheetData>
    <row r="1" spans="1:15" s="12" customFormat="1" ht="20.25" customHeight="1">
      <c r="A1" s="18" t="s">
        <v>122</v>
      </c>
      <c r="C1" s="18"/>
      <c r="D1" s="18"/>
      <c r="E1" s="19"/>
      <c r="F1" s="19"/>
      <c r="G1" s="19"/>
      <c r="H1" s="19"/>
      <c r="I1" s="19"/>
      <c r="J1" s="19"/>
      <c r="K1" s="21"/>
    </row>
    <row r="2" spans="1:15" ht="24" customHeight="1">
      <c r="A2" s="161" t="s">
        <v>162</v>
      </c>
      <c r="B2" s="161"/>
      <c r="C2" s="161"/>
      <c r="D2" s="161"/>
      <c r="E2" s="161"/>
      <c r="F2" s="161"/>
      <c r="G2" s="161"/>
      <c r="H2" s="161"/>
      <c r="I2" s="161"/>
      <c r="J2" s="161"/>
      <c r="K2" s="161"/>
      <c r="L2" s="161"/>
    </row>
    <row r="3" spans="1:15" ht="13.5" customHeight="1">
      <c r="A3" s="160"/>
      <c r="B3" s="160"/>
      <c r="C3" s="160"/>
      <c r="D3" s="160"/>
      <c r="E3" s="160"/>
      <c r="F3" s="160"/>
      <c r="G3" s="160"/>
      <c r="H3" s="160"/>
      <c r="I3" s="160"/>
      <c r="J3" s="160"/>
      <c r="K3" s="160"/>
      <c r="L3" s="160"/>
    </row>
    <row r="4" spans="1:15" s="14" customFormat="1" ht="28.95" customHeight="1">
      <c r="A4" s="84" t="str">
        <f>'附件2.指标评分表'!A3</f>
        <v>序号</v>
      </c>
      <c r="B4" s="84" t="str">
        <f>'附件2.指标评分表'!B3</f>
        <v>预算单位</v>
      </c>
      <c r="C4" s="84" t="str">
        <f>'附件2.指标评分表'!C3</f>
        <v>资金名称</v>
      </c>
      <c r="D4" s="84" t="s">
        <v>112</v>
      </c>
      <c r="E4" s="85" t="s">
        <v>108</v>
      </c>
      <c r="F4" s="85" t="s">
        <v>114</v>
      </c>
      <c r="G4" s="85" t="s">
        <v>118</v>
      </c>
      <c r="H4" s="85" t="s">
        <v>123</v>
      </c>
      <c r="I4" s="85" t="s">
        <v>115</v>
      </c>
      <c r="J4" s="85" t="s">
        <v>173</v>
      </c>
      <c r="K4" s="85" t="s">
        <v>35</v>
      </c>
      <c r="L4" s="85" t="s">
        <v>110</v>
      </c>
    </row>
    <row r="5" spans="1:15" s="14" customFormat="1" ht="38.4" customHeight="1">
      <c r="A5" s="58">
        <v>17</v>
      </c>
      <c r="B5" s="59" t="str">
        <f>'附件2.指标评分表'!B7</f>
        <v>泾源县交通运输局</v>
      </c>
      <c r="C5" s="59" t="str">
        <f>'附件2.指标评分表'!C7</f>
        <v>2020年中央水利发展资金</v>
      </c>
      <c r="D5" s="59" t="str">
        <f>'附件2.指标评分表'!D7</f>
        <v>2020年中央水利发展资金（泾源县胜利村公路项目）</v>
      </c>
      <c r="E5" s="65">
        <v>1600000</v>
      </c>
      <c r="F5" s="65">
        <v>0</v>
      </c>
      <c r="G5" s="65">
        <f t="shared" ref="G5" si="0">E5+F5</f>
        <v>1600000</v>
      </c>
      <c r="H5" s="93">
        <v>1385000</v>
      </c>
      <c r="I5" s="93">
        <v>0</v>
      </c>
      <c r="J5" s="65">
        <f t="shared" ref="J5" si="1">G5-H5-I5</f>
        <v>215000</v>
      </c>
      <c r="K5" s="60">
        <f t="shared" ref="K5" si="2">H5/G5</f>
        <v>0.86562499999999998</v>
      </c>
      <c r="L5" s="60"/>
      <c r="M5" s="61"/>
      <c r="O5" s="61"/>
    </row>
    <row r="6" spans="1:15" s="14" customFormat="1" ht="27" customHeight="1">
      <c r="A6" s="58"/>
      <c r="B6" s="63" t="s">
        <v>45</v>
      </c>
      <c r="C6" s="63"/>
      <c r="D6" s="63"/>
      <c r="E6" s="82">
        <f t="shared" ref="E6:J6" si="3">SUM(E5:E5)</f>
        <v>1600000</v>
      </c>
      <c r="F6" s="82">
        <f t="shared" si="3"/>
        <v>0</v>
      </c>
      <c r="G6" s="82">
        <f t="shared" si="3"/>
        <v>1600000</v>
      </c>
      <c r="H6" s="82">
        <f t="shared" si="3"/>
        <v>1385000</v>
      </c>
      <c r="I6" s="82">
        <f t="shared" si="3"/>
        <v>0</v>
      </c>
      <c r="J6" s="82">
        <f t="shared" si="3"/>
        <v>215000</v>
      </c>
      <c r="K6" s="64">
        <f>H6/G6</f>
        <v>0.86562499999999998</v>
      </c>
      <c r="L6" s="64"/>
    </row>
    <row r="7" spans="1:15" s="14" customFormat="1" ht="27" customHeight="1">
      <c r="E7" s="19">
        <f>E6-[1]资金表!$G$38</f>
        <v>-149740000</v>
      </c>
      <c r="F7" s="19"/>
      <c r="G7" s="19"/>
      <c r="H7" s="83">
        <f>H6-[2]资金表!$I$39</f>
        <v>-125922502.13999999</v>
      </c>
      <c r="I7" s="83">
        <f>I6-[1]资金表!$K$38</f>
        <v>-673966.23</v>
      </c>
      <c r="J7" s="83">
        <f>J6-[2]资金表!$K$39</f>
        <v>-23143531.630000003</v>
      </c>
      <c r="K7" s="21"/>
    </row>
    <row r="8" spans="1:15" ht="15.75" customHeight="1">
      <c r="E8" s="16">
        <f t="shared" ref="E8:J8" si="4">E6/10000</f>
        <v>160</v>
      </c>
      <c r="F8" s="16">
        <f t="shared" si="4"/>
        <v>0</v>
      </c>
      <c r="G8" s="16">
        <f t="shared" si="4"/>
        <v>160</v>
      </c>
      <c r="H8" s="16">
        <f t="shared" si="4"/>
        <v>138.5</v>
      </c>
      <c r="I8" s="16">
        <f t="shared" si="4"/>
        <v>0</v>
      </c>
      <c r="J8" s="16">
        <f t="shared" si="4"/>
        <v>21.5</v>
      </c>
    </row>
    <row r="9" spans="1:15" ht="15.75" customHeight="1">
      <c r="H9" s="64">
        <f>H8/$G$8</f>
        <v>0.86562499999999998</v>
      </c>
      <c r="I9" s="64">
        <f>I8/$G$8</f>
        <v>0</v>
      </c>
      <c r="J9" s="64">
        <f>J8/$G$8</f>
        <v>0.13437499999999999</v>
      </c>
    </row>
  </sheetData>
  <autoFilter ref="A4:O9" xr:uid="{00000000-0009-0000-0000-000003000000}"/>
  <mergeCells count="2">
    <mergeCell ref="A3:L3"/>
    <mergeCell ref="A2:L2"/>
  </mergeCells>
  <phoneticPr fontId="16" type="noConversion"/>
  <printOptions horizontalCentered="1"/>
  <pageMargins left="0.59055118110236227" right="0.59055118110236227" top="0.78740157480314965" bottom="0.78740157480314965" header="0.31496062992125984" footer="0.39370078740157483"/>
  <pageSetup paperSize="9" scale="78" firstPageNumber="48" fitToHeight="0" orientation="landscape" useFirstPageNumber="1" r:id="rId1"/>
  <headerFooter scaleWithDoc="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A6" sqref="A6:XFD14"/>
    </sheetView>
  </sheetViews>
  <sheetFormatPr defaultColWidth="9" defaultRowHeight="15.75" customHeight="1"/>
  <cols>
    <col min="1" max="1" width="4.44140625" style="15" customWidth="1"/>
    <col min="2" max="2" width="14.44140625" style="15" customWidth="1"/>
    <col min="3" max="3" width="26.88671875" style="15" hidden="1" customWidth="1"/>
    <col min="4" max="4" width="9.77734375" style="15" hidden="1" customWidth="1"/>
    <col min="5" max="5" width="9.88671875" style="15" hidden="1" customWidth="1"/>
    <col min="6" max="6" width="9.44140625" style="15" hidden="1" customWidth="1"/>
    <col min="7" max="7" width="22.109375" style="105" customWidth="1"/>
    <col min="8" max="8" width="8.44140625" style="109" hidden="1" customWidth="1"/>
    <col min="9" max="9" width="10" style="15" hidden="1" customWidth="1"/>
    <col min="10" max="10" width="54.44140625" style="116" customWidth="1"/>
    <col min="11" max="11" width="45.6640625" style="23" customWidth="1"/>
    <col min="12" max="12" width="31.6640625" style="23" customWidth="1"/>
    <col min="13" max="13" width="9.44140625" style="23" customWidth="1"/>
    <col min="14" max="15" width="11.88671875" style="15" customWidth="1"/>
    <col min="16" max="16384" width="9" style="15"/>
  </cols>
  <sheetData>
    <row r="1" spans="1:13" s="12" customFormat="1" ht="20.25" customHeight="1">
      <c r="A1" s="18" t="s">
        <v>107</v>
      </c>
      <c r="C1" s="18"/>
      <c r="D1" s="18"/>
      <c r="E1" s="18"/>
      <c r="F1" s="18"/>
      <c r="G1" s="102"/>
      <c r="H1" s="108"/>
      <c r="I1" s="18"/>
      <c r="J1" s="111"/>
      <c r="K1" s="14"/>
      <c r="L1" s="14"/>
      <c r="M1" s="14"/>
    </row>
    <row r="2" spans="1:13" s="75" customFormat="1" ht="31.95" customHeight="1">
      <c r="A2" s="161" t="s">
        <v>165</v>
      </c>
      <c r="B2" s="161"/>
      <c r="C2" s="161"/>
      <c r="D2" s="161"/>
      <c r="E2" s="161"/>
      <c r="F2" s="161"/>
      <c r="G2" s="161"/>
      <c r="H2" s="161"/>
      <c r="I2" s="161"/>
      <c r="J2" s="161"/>
      <c r="K2" s="161"/>
      <c r="L2" s="161"/>
      <c r="M2" s="161"/>
    </row>
    <row r="3" spans="1:13" ht="13.5" customHeight="1">
      <c r="B3" s="20"/>
      <c r="C3" s="20"/>
      <c r="D3" s="20"/>
      <c r="E3" s="20"/>
      <c r="F3" s="20"/>
      <c r="G3" s="103"/>
      <c r="H3" s="103"/>
      <c r="I3" s="20"/>
      <c r="J3" s="112"/>
      <c r="K3" s="20"/>
      <c r="L3" s="20"/>
      <c r="M3" s="20"/>
    </row>
    <row r="4" spans="1:13" s="13" customFormat="1" ht="26.4" customHeight="1">
      <c r="A4" s="121" t="s">
        <v>77</v>
      </c>
      <c r="B4" s="121" t="str">
        <f>'附件2.指标评分表'!B3</f>
        <v>预算单位</v>
      </c>
      <c r="C4" s="121" t="str">
        <f>'附件2.指标评分表'!C3</f>
        <v>资金名称</v>
      </c>
      <c r="D4" s="121" t="s">
        <v>117</v>
      </c>
      <c r="E4" s="121" t="s">
        <v>116</v>
      </c>
      <c r="F4" s="121" t="s">
        <v>118</v>
      </c>
      <c r="G4" s="121" t="s">
        <v>120</v>
      </c>
      <c r="H4" s="121" t="s">
        <v>124</v>
      </c>
      <c r="I4" s="121" t="s">
        <v>119</v>
      </c>
      <c r="J4" s="90" t="s">
        <v>134</v>
      </c>
      <c r="K4" s="90" t="s">
        <v>135</v>
      </c>
      <c r="L4" s="90" t="s">
        <v>78</v>
      </c>
      <c r="M4" s="89" t="s">
        <v>21</v>
      </c>
    </row>
    <row r="5" spans="1:13" s="13" customFormat="1" ht="36.6" customHeight="1">
      <c r="A5" s="106">
        <v>19</v>
      </c>
      <c r="B5" s="91" t="s">
        <v>75</v>
      </c>
      <c r="C5" s="91" t="str">
        <f>'附件2.指标评分表'!C7</f>
        <v>2020年中央水利发展资金</v>
      </c>
      <c r="D5" s="62">
        <f>'附件3.项目资金使用情况'!E5/10000</f>
        <v>160</v>
      </c>
      <c r="E5" s="62">
        <f>'附件3.项目资金使用情况'!F5/10000</f>
        <v>0</v>
      </c>
      <c r="F5" s="62">
        <f>'附件3.项目资金使用情况'!G5/10000</f>
        <v>160</v>
      </c>
      <c r="G5" s="91" t="s">
        <v>163</v>
      </c>
      <c r="H5" s="62">
        <v>160</v>
      </c>
      <c r="I5" s="62">
        <f>'附件3.项目资金使用情况'!H5/10000</f>
        <v>138.5</v>
      </c>
      <c r="J5" s="131" t="s">
        <v>171</v>
      </c>
      <c r="K5" s="113" t="s">
        <v>189</v>
      </c>
      <c r="L5" s="125" t="s">
        <v>172</v>
      </c>
      <c r="M5" s="98"/>
    </row>
    <row r="6" spans="1:13" ht="15.75" customHeight="1">
      <c r="B6" s="14"/>
      <c r="C6" s="14"/>
    </row>
  </sheetData>
  <mergeCells count="1">
    <mergeCell ref="A2:M2"/>
  </mergeCells>
  <phoneticPr fontId="16" type="noConversion"/>
  <printOptions horizontalCentered="1"/>
  <pageMargins left="0.59055118110236227" right="0.59055118110236227" top="0.78740157480314965" bottom="0.78740157480314965" header="0.31496062992125984" footer="0.39370078740157483"/>
  <pageSetup paperSize="9" scale="75" firstPageNumber="50" fitToHeight="0" orientation="landscape" useFirstPageNumber="1" r:id="rId1"/>
  <headerFooter scaleWithDoc="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4"/>
  <sheetViews>
    <sheetView view="pageBreakPreview" zoomScaleNormal="100" zoomScaleSheetLayoutView="100" workbookViewId="0">
      <pane xSplit="2" ySplit="3" topLeftCell="C4" activePane="bottomRight" state="frozen"/>
      <selection pane="topRight"/>
      <selection pane="bottomLeft"/>
      <selection pane="bottomRight" activeCell="D21" sqref="D21"/>
    </sheetView>
  </sheetViews>
  <sheetFormatPr defaultColWidth="5.77734375" defaultRowHeight="12"/>
  <cols>
    <col min="1" max="1" width="5.6640625" style="7" customWidth="1"/>
    <col min="2" max="2" width="14.6640625" style="56" customWidth="1"/>
    <col min="3" max="3" width="38.33203125" style="118" customWidth="1"/>
    <col min="4" max="4" width="77.109375" style="117" customWidth="1"/>
    <col min="5" max="16384" width="5.77734375" style="8"/>
  </cols>
  <sheetData>
    <row r="1" spans="1:4" ht="18" customHeight="1">
      <c r="A1" s="86" t="s">
        <v>167</v>
      </c>
      <c r="B1" s="119"/>
    </row>
    <row r="2" spans="1:4" ht="26.4" customHeight="1">
      <c r="A2" s="162" t="s">
        <v>166</v>
      </c>
      <c r="B2" s="162"/>
      <c r="C2" s="162"/>
      <c r="D2" s="162"/>
    </row>
    <row r="3" spans="1:4" s="5" customFormat="1" ht="22.5" customHeight="1">
      <c r="A3" s="107" t="s">
        <v>51</v>
      </c>
      <c r="B3" s="107" t="s">
        <v>76</v>
      </c>
      <c r="C3" s="107" t="s">
        <v>52</v>
      </c>
      <c r="D3" s="87" t="s">
        <v>64</v>
      </c>
    </row>
    <row r="4" spans="1:4" s="6" customFormat="1" ht="31.95" customHeight="1">
      <c r="A4" s="88">
        <v>15</v>
      </c>
      <c r="B4" s="45" t="str">
        <f>'附件4.项目实施情况'!B5</f>
        <v>泾源县交通局</v>
      </c>
      <c r="C4" s="45" t="str">
        <f>'附件4.项目实施情况'!G5</f>
        <v>泾源县胜利村公路项目</v>
      </c>
      <c r="D4" s="11" t="s">
        <v>131</v>
      </c>
    </row>
  </sheetData>
  <autoFilter ref="A3:D4" xr:uid="{00000000-0009-0000-0000-000005000000}"/>
  <mergeCells count="1">
    <mergeCell ref="A2:D2"/>
  </mergeCells>
  <phoneticPr fontId="16" type="noConversion"/>
  <printOptions horizontalCentered="1"/>
  <pageMargins left="0.70866141732283472" right="0.70866141732283472" top="0.74803149606299213" bottom="0.74803149606299213" header="0.31496062992125984" footer="0.31496062992125984"/>
  <pageSetup paperSize="9" scale="98" firstPageNumber="54" fitToHeight="0" orientation="landscape" blackAndWhite="1"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3"/>
  <sheetViews>
    <sheetView view="pageBreakPreview" zoomScale="112" zoomScaleNormal="100" zoomScaleSheetLayoutView="112" workbookViewId="0">
      <selection activeCell="H32" sqref="H32"/>
    </sheetView>
  </sheetViews>
  <sheetFormatPr defaultColWidth="9" defaultRowHeight="15.75" customHeight="1"/>
  <cols>
    <col min="1" max="1" width="5" style="15" customWidth="1"/>
    <col min="2" max="2" width="16" style="15" customWidth="1"/>
    <col min="3" max="3" width="34.33203125" style="15" customWidth="1"/>
    <col min="4" max="4" width="13.6640625" style="42" customWidth="1"/>
    <col min="5" max="5" width="6.44140625" style="23" customWidth="1"/>
    <col min="6" max="6" width="43.77734375" style="23" customWidth="1"/>
    <col min="7" max="7" width="9.109375" style="23" customWidth="1"/>
    <col min="8" max="10" width="8.88671875" style="23" customWidth="1"/>
    <col min="11" max="11" width="13.44140625" style="23" customWidth="1"/>
    <col min="12" max="12" width="9.109375" style="23" customWidth="1"/>
    <col min="13" max="16384" width="9" style="15"/>
  </cols>
  <sheetData>
    <row r="1" spans="1:12" s="12" customFormat="1" ht="20.25" customHeight="1">
      <c r="A1" s="18" t="s">
        <v>107</v>
      </c>
      <c r="C1" s="18"/>
      <c r="D1" s="39"/>
      <c r="E1" s="14"/>
      <c r="F1" s="14"/>
      <c r="G1" s="14"/>
      <c r="H1" s="14"/>
      <c r="I1" s="14"/>
      <c r="J1" s="14"/>
      <c r="K1" s="14"/>
      <c r="L1" s="14"/>
    </row>
    <row r="2" spans="1:12" ht="30.75" customHeight="1">
      <c r="A2" s="12"/>
      <c r="B2" s="161" t="s">
        <v>74</v>
      </c>
      <c r="C2" s="161"/>
      <c r="D2" s="161"/>
      <c r="E2" s="161"/>
      <c r="F2" s="161"/>
      <c r="G2" s="161"/>
      <c r="H2" s="161"/>
      <c r="I2" s="161"/>
      <c r="J2" s="161"/>
      <c r="K2" s="161"/>
      <c r="L2" s="161"/>
    </row>
    <row r="3" spans="1:12" ht="13.5" customHeight="1">
      <c r="B3" s="20"/>
      <c r="C3" s="20"/>
      <c r="D3" s="40"/>
      <c r="E3" s="20"/>
      <c r="F3" s="20"/>
      <c r="G3" s="20"/>
      <c r="H3" s="20"/>
      <c r="I3" s="20"/>
      <c r="J3" s="20"/>
      <c r="K3" s="20"/>
      <c r="L3" s="20"/>
    </row>
    <row r="4" spans="1:12" ht="14.4" customHeight="1">
      <c r="A4" s="163" t="s">
        <v>51</v>
      </c>
      <c r="B4" s="163" t="s">
        <v>76</v>
      </c>
      <c r="C4" s="163" t="s">
        <v>52</v>
      </c>
      <c r="D4" s="164" t="s">
        <v>108</v>
      </c>
      <c r="E4" s="166" t="s">
        <v>65</v>
      </c>
      <c r="F4" s="166"/>
      <c r="G4" s="166" t="s">
        <v>121</v>
      </c>
      <c r="H4" s="163" t="s">
        <v>63</v>
      </c>
      <c r="I4" s="163"/>
      <c r="J4" s="163"/>
      <c r="K4" s="163"/>
      <c r="L4" s="166" t="s">
        <v>71</v>
      </c>
    </row>
    <row r="5" spans="1:12" s="14" customFormat="1" ht="31.2" customHeight="1">
      <c r="A5" s="163"/>
      <c r="B5" s="163"/>
      <c r="C5" s="163"/>
      <c r="D5" s="165"/>
      <c r="E5" s="57" t="s">
        <v>66</v>
      </c>
      <c r="F5" s="57" t="s">
        <v>72</v>
      </c>
      <c r="G5" s="166"/>
      <c r="H5" s="57" t="s">
        <v>69</v>
      </c>
      <c r="I5" s="57" t="s">
        <v>67</v>
      </c>
      <c r="J5" s="57" t="s">
        <v>68</v>
      </c>
      <c r="K5" s="57" t="s">
        <v>70</v>
      </c>
      <c r="L5" s="166"/>
    </row>
    <row r="6" spans="1:12" s="14" customFormat="1" ht="30.6" customHeight="1">
      <c r="A6" s="58">
        <v>1</v>
      </c>
      <c r="B6" s="59" t="e">
        <f>'附件2.指标评分表'!#REF!</f>
        <v>#REF!</v>
      </c>
      <c r="C6" s="59" t="e">
        <f>'附件2.指标评分表'!#REF!</f>
        <v>#REF!</v>
      </c>
      <c r="D6" s="65" t="e">
        <f>'附件2.指标评分表'!#REF!</f>
        <v>#REF!</v>
      </c>
      <c r="G6" s="67"/>
      <c r="H6" s="66">
        <v>1</v>
      </c>
      <c r="I6" s="66"/>
      <c r="J6" s="68"/>
      <c r="K6" s="68"/>
      <c r="L6" s="67"/>
    </row>
    <row r="7" spans="1:12" s="14" customFormat="1" ht="30.6" customHeight="1">
      <c r="A7" s="58">
        <v>2</v>
      </c>
      <c r="B7" s="59" t="e">
        <f>'附件2.指标评分表'!#REF!</f>
        <v>#REF!</v>
      </c>
      <c r="C7" s="59" t="e">
        <f>'附件2.指标评分表'!#REF!</f>
        <v>#REF!</v>
      </c>
      <c r="D7" s="65" t="e">
        <f>'附件2.指标评分表'!#REF!</f>
        <v>#REF!</v>
      </c>
      <c r="G7" s="66"/>
      <c r="H7" s="67"/>
      <c r="I7" s="68">
        <v>1</v>
      </c>
      <c r="J7" s="68"/>
      <c r="K7" s="68"/>
      <c r="L7" s="70"/>
    </row>
    <row r="8" spans="1:12" s="14" customFormat="1" ht="30.6" customHeight="1">
      <c r="A8" s="58">
        <v>3</v>
      </c>
      <c r="B8" s="59" t="e">
        <f>'附件2.指标评分表'!#REF!</f>
        <v>#REF!</v>
      </c>
      <c r="C8" s="59" t="e">
        <f>'附件2.指标评分表'!#REF!</f>
        <v>#REF!</v>
      </c>
      <c r="D8" s="65" t="e">
        <f>'附件2.指标评分表'!#REF!</f>
        <v>#REF!</v>
      </c>
      <c r="E8" s="66"/>
      <c r="F8" s="81"/>
      <c r="G8" s="66"/>
      <c r="H8" s="69"/>
      <c r="I8" s="68"/>
      <c r="J8" s="58"/>
      <c r="K8" s="58"/>
      <c r="L8" s="70"/>
    </row>
    <row r="9" spans="1:12" s="14" customFormat="1" ht="30.6" customHeight="1">
      <c r="A9" s="58">
        <v>4</v>
      </c>
      <c r="B9" s="59" t="e">
        <f>'附件2.指标评分表'!#REF!</f>
        <v>#REF!</v>
      </c>
      <c r="C9" s="59" t="e">
        <f>'附件2.指标评分表'!#REF!</f>
        <v>#REF!</v>
      </c>
      <c r="D9" s="65" t="e">
        <f>'附件2.指标评分表'!#REF!</f>
        <v>#REF!</v>
      </c>
      <c r="E9" s="66"/>
      <c r="F9" s="69"/>
      <c r="G9" s="67"/>
      <c r="H9" s="68"/>
      <c r="I9" s="68"/>
      <c r="J9" s="68"/>
      <c r="K9" s="68"/>
      <c r="L9" s="70"/>
    </row>
    <row r="10" spans="1:12" s="14" customFormat="1" ht="30.6" customHeight="1">
      <c r="A10" s="58">
        <v>5</v>
      </c>
      <c r="B10" s="59" t="e">
        <f>'附件2.指标评分表'!#REF!</f>
        <v>#REF!</v>
      </c>
      <c r="C10" s="59" t="e">
        <f>'附件2.指标评分表'!#REF!</f>
        <v>#REF!</v>
      </c>
      <c r="D10" s="65" t="e">
        <f>'附件2.指标评分表'!#REF!</f>
        <v>#REF!</v>
      </c>
      <c r="E10" s="66"/>
      <c r="F10" s="69"/>
      <c r="G10" s="67"/>
      <c r="H10" s="68"/>
      <c r="I10" s="68"/>
      <c r="J10" s="68"/>
      <c r="K10" s="68"/>
      <c r="L10" s="70"/>
    </row>
    <row r="11" spans="1:12" s="14" customFormat="1" ht="30.6" customHeight="1">
      <c r="A11" s="58">
        <v>6</v>
      </c>
      <c r="B11" s="59" t="e">
        <f>'附件2.指标评分表'!#REF!</f>
        <v>#REF!</v>
      </c>
      <c r="C11" s="59" t="e">
        <f>'附件2.指标评分表'!#REF!</f>
        <v>#REF!</v>
      </c>
      <c r="D11" s="65" t="e">
        <f>'附件2.指标评分表'!#REF!</f>
        <v>#REF!</v>
      </c>
      <c r="E11" s="66"/>
      <c r="F11" s="69"/>
      <c r="G11" s="67"/>
      <c r="H11" s="68"/>
      <c r="I11" s="68"/>
      <c r="J11" s="68"/>
      <c r="K11" s="68"/>
      <c r="L11" s="70"/>
    </row>
    <row r="12" spans="1:12" s="14" customFormat="1" ht="30.6" customHeight="1">
      <c r="A12" s="58">
        <v>7</v>
      </c>
      <c r="B12" s="59" t="e">
        <f>'附件2.指标评分表'!#REF!</f>
        <v>#REF!</v>
      </c>
      <c r="C12" s="59" t="e">
        <f>'附件2.指标评分表'!#REF!</f>
        <v>#REF!</v>
      </c>
      <c r="D12" s="65" t="e">
        <f>'附件2.指标评分表'!#REF!</f>
        <v>#REF!</v>
      </c>
      <c r="E12" s="66"/>
      <c r="F12" s="69"/>
      <c r="G12" s="67"/>
      <c r="H12" s="68"/>
      <c r="I12" s="68"/>
      <c r="J12" s="68"/>
      <c r="K12" s="68"/>
      <c r="L12" s="70"/>
    </row>
    <row r="13" spans="1:12" s="14" customFormat="1" ht="30.6" customHeight="1">
      <c r="A13" s="58">
        <v>8</v>
      </c>
      <c r="B13" s="59" t="e">
        <f>'附件2.指标评分表'!#REF!</f>
        <v>#REF!</v>
      </c>
      <c r="C13" s="59" t="e">
        <f>'附件2.指标评分表'!#REF!</f>
        <v>#REF!</v>
      </c>
      <c r="D13" s="65" t="e">
        <f>'附件2.指标评分表'!#REF!</f>
        <v>#REF!</v>
      </c>
      <c r="E13" s="66"/>
      <c r="F13" s="69"/>
      <c r="G13" s="67"/>
      <c r="H13" s="68"/>
      <c r="I13" s="68"/>
      <c r="J13" s="68"/>
      <c r="K13" s="68"/>
      <c r="L13" s="70"/>
    </row>
    <row r="14" spans="1:12" s="14" customFormat="1" ht="30.6" customHeight="1">
      <c r="A14" s="58">
        <v>9</v>
      </c>
      <c r="B14" s="59" t="e">
        <f>'附件2.指标评分表'!#REF!</f>
        <v>#REF!</v>
      </c>
      <c r="C14" s="59" t="e">
        <f>'附件2.指标评分表'!#REF!</f>
        <v>#REF!</v>
      </c>
      <c r="D14" s="65" t="e">
        <f>'附件2.指标评分表'!#REF!</f>
        <v>#REF!</v>
      </c>
      <c r="E14" s="66"/>
      <c r="F14" s="69"/>
      <c r="G14" s="67"/>
      <c r="H14" s="68"/>
      <c r="I14" s="68"/>
      <c r="J14" s="68"/>
      <c r="K14" s="68"/>
      <c r="L14" s="70"/>
    </row>
    <row r="15" spans="1:12" s="14" customFormat="1" ht="30.6" customHeight="1">
      <c r="A15" s="58">
        <v>10</v>
      </c>
      <c r="B15" s="59" t="e">
        <f>'附件2.指标评分表'!#REF!</f>
        <v>#REF!</v>
      </c>
      <c r="C15" s="59" t="e">
        <f>'附件2.指标评分表'!#REF!</f>
        <v>#REF!</v>
      </c>
      <c r="D15" s="65" t="e">
        <f>'附件2.指标评分表'!#REF!</f>
        <v>#REF!</v>
      </c>
      <c r="E15" s="66"/>
      <c r="F15" s="69"/>
      <c r="G15" s="67"/>
      <c r="H15" s="68"/>
      <c r="I15" s="68"/>
      <c r="J15" s="68"/>
      <c r="K15" s="68"/>
      <c r="L15" s="70"/>
    </row>
    <row r="16" spans="1:12" s="14" customFormat="1" ht="30.6" customHeight="1">
      <c r="A16" s="58">
        <v>11</v>
      </c>
      <c r="B16" s="59" t="e">
        <f>'附件2.指标评分表'!#REF!</f>
        <v>#REF!</v>
      </c>
      <c r="C16" s="59" t="e">
        <f>'附件2.指标评分表'!#REF!</f>
        <v>#REF!</v>
      </c>
      <c r="D16" s="65" t="e">
        <f>'附件2.指标评分表'!#REF!</f>
        <v>#REF!</v>
      </c>
      <c r="E16" s="66"/>
      <c r="F16" s="69"/>
      <c r="G16" s="67"/>
      <c r="H16" s="68"/>
      <c r="I16" s="68"/>
      <c r="J16" s="68"/>
      <c r="K16" s="68"/>
      <c r="L16" s="70"/>
    </row>
    <row r="17" spans="1:12" s="14" customFormat="1" ht="30.6" customHeight="1">
      <c r="A17" s="58">
        <v>12</v>
      </c>
      <c r="B17" s="59" t="e">
        <f>'附件2.指标评分表'!#REF!</f>
        <v>#REF!</v>
      </c>
      <c r="C17" s="59" t="e">
        <f>'附件2.指标评分表'!#REF!</f>
        <v>#REF!</v>
      </c>
      <c r="D17" s="65" t="e">
        <f>'附件2.指标评分表'!#REF!</f>
        <v>#REF!</v>
      </c>
      <c r="E17" s="66"/>
      <c r="F17" s="69"/>
      <c r="G17" s="67"/>
      <c r="H17" s="68"/>
      <c r="I17" s="68"/>
      <c r="J17" s="68"/>
      <c r="K17" s="68"/>
      <c r="L17" s="70"/>
    </row>
    <row r="18" spans="1:12" s="14" customFormat="1" ht="30.6" customHeight="1">
      <c r="A18" s="58">
        <v>13</v>
      </c>
      <c r="B18" s="59" t="e">
        <f>'附件2.指标评分表'!#REF!</f>
        <v>#REF!</v>
      </c>
      <c r="C18" s="59" t="e">
        <f>'附件2.指标评分表'!#REF!</f>
        <v>#REF!</v>
      </c>
      <c r="D18" s="65" t="e">
        <f>'附件2.指标评分表'!#REF!</f>
        <v>#REF!</v>
      </c>
      <c r="E18" s="66"/>
      <c r="F18" s="69"/>
      <c r="G18" s="67"/>
      <c r="H18" s="68"/>
      <c r="I18" s="68"/>
      <c r="J18" s="68"/>
      <c r="K18" s="68"/>
      <c r="L18" s="70"/>
    </row>
    <row r="19" spans="1:12" s="14" customFormat="1" ht="30.6" customHeight="1">
      <c r="A19" s="58">
        <v>14</v>
      </c>
      <c r="B19" s="59" t="e">
        <f>'附件2.指标评分表'!#REF!</f>
        <v>#REF!</v>
      </c>
      <c r="C19" s="59" t="e">
        <f>'附件2.指标评分表'!#REF!</f>
        <v>#REF!</v>
      </c>
      <c r="D19" s="65" t="e">
        <f>'附件2.指标评分表'!#REF!</f>
        <v>#REF!</v>
      </c>
      <c r="E19" s="66"/>
      <c r="F19" s="69"/>
      <c r="G19" s="67"/>
      <c r="H19" s="68"/>
      <c r="I19" s="68"/>
      <c r="J19" s="68"/>
      <c r="K19" s="68"/>
      <c r="L19" s="70"/>
    </row>
    <row r="20" spans="1:12" s="14" customFormat="1" ht="30.6" customHeight="1">
      <c r="A20" s="58">
        <v>15</v>
      </c>
      <c r="B20" s="59" t="e">
        <f>'附件2.指标评分表'!#REF!</f>
        <v>#REF!</v>
      </c>
      <c r="C20" s="59" t="e">
        <f>'附件2.指标评分表'!#REF!</f>
        <v>#REF!</v>
      </c>
      <c r="D20" s="65" t="e">
        <f>'附件2.指标评分表'!#REF!</f>
        <v>#REF!</v>
      </c>
      <c r="E20" s="66"/>
      <c r="F20" s="69"/>
      <c r="G20" s="67"/>
      <c r="H20" s="68"/>
      <c r="I20" s="68"/>
      <c r="J20" s="68"/>
      <c r="K20" s="68"/>
      <c r="L20" s="70"/>
    </row>
    <row r="21" spans="1:12" s="14" customFormat="1" ht="30.6" customHeight="1">
      <c r="A21" s="58">
        <v>16</v>
      </c>
      <c r="B21" s="59" t="e">
        <f>'附件2.指标评分表'!#REF!</f>
        <v>#REF!</v>
      </c>
      <c r="C21" s="59" t="e">
        <f>'附件2.指标评分表'!#REF!</f>
        <v>#REF!</v>
      </c>
      <c r="D21" s="65" t="e">
        <f>'附件2.指标评分表'!#REF!</f>
        <v>#REF!</v>
      </c>
      <c r="E21" s="66"/>
      <c r="F21" s="69"/>
      <c r="G21" s="67"/>
      <c r="H21" s="68"/>
      <c r="I21" s="68"/>
      <c r="J21" s="68"/>
      <c r="K21" s="68"/>
      <c r="L21" s="70"/>
    </row>
    <row r="22" spans="1:12" s="14" customFormat="1" ht="30.6" customHeight="1">
      <c r="A22" s="58">
        <v>17</v>
      </c>
      <c r="B22" s="59" t="str">
        <f>'附件2.指标评分表'!B7</f>
        <v>泾源县交通运输局</v>
      </c>
      <c r="C22" s="59" t="str">
        <f>'附件2.指标评分表'!D7</f>
        <v>2020年中央水利发展资金（泾源县胜利村公路项目）</v>
      </c>
      <c r="D22" s="65">
        <f>'附件2.指标评分表'!E7</f>
        <v>160</v>
      </c>
      <c r="E22" s="66"/>
      <c r="F22" s="67"/>
      <c r="G22" s="67"/>
      <c r="H22" s="68"/>
      <c r="I22" s="68"/>
      <c r="J22" s="68"/>
      <c r="K22" s="68"/>
      <c r="L22" s="70"/>
    </row>
    <row r="23" spans="1:12" s="14" customFormat="1" ht="30.6" customHeight="1">
      <c r="A23" s="58">
        <v>18</v>
      </c>
      <c r="B23" s="59" t="e">
        <f>'附件2.指标评分表'!#REF!</f>
        <v>#REF!</v>
      </c>
      <c r="C23" s="59" t="e">
        <f>'附件2.指标评分表'!#REF!</f>
        <v>#REF!</v>
      </c>
      <c r="D23" s="65" t="e">
        <f>'附件2.指标评分表'!#REF!</f>
        <v>#REF!</v>
      </c>
      <c r="E23" s="66"/>
      <c r="F23" s="67"/>
      <c r="G23" s="67"/>
      <c r="H23" s="68"/>
      <c r="I23" s="68"/>
      <c r="J23" s="68"/>
      <c r="K23" s="68"/>
      <c r="L23" s="70"/>
    </row>
    <row r="24" spans="1:12" s="14" customFormat="1" ht="30.6" customHeight="1">
      <c r="A24" s="58">
        <v>19</v>
      </c>
      <c r="B24" s="59" t="e">
        <f>'附件2.指标评分表'!#REF!</f>
        <v>#REF!</v>
      </c>
      <c r="C24" s="59" t="e">
        <f>'附件2.指标评分表'!#REF!</f>
        <v>#REF!</v>
      </c>
      <c r="D24" s="65" t="e">
        <f>'附件2.指标评分表'!#REF!</f>
        <v>#REF!</v>
      </c>
      <c r="E24" s="66"/>
      <c r="F24" s="67"/>
      <c r="G24" s="67"/>
      <c r="H24" s="68"/>
      <c r="I24" s="68"/>
      <c r="J24" s="68"/>
      <c r="K24" s="68"/>
      <c r="L24" s="70"/>
    </row>
    <row r="25" spans="1:12" s="14" customFormat="1" ht="30.6" customHeight="1">
      <c r="A25" s="58">
        <v>20</v>
      </c>
      <c r="B25" s="59" t="e">
        <f>'附件2.指标评分表'!#REF!</f>
        <v>#REF!</v>
      </c>
      <c r="C25" s="59" t="e">
        <f>'附件2.指标评分表'!#REF!</f>
        <v>#REF!</v>
      </c>
      <c r="D25" s="65" t="e">
        <f>'附件2.指标评分表'!#REF!</f>
        <v>#REF!</v>
      </c>
      <c r="E25" s="66"/>
      <c r="F25" s="67"/>
      <c r="G25" s="67"/>
      <c r="H25" s="68"/>
      <c r="I25" s="68"/>
      <c r="J25" s="68"/>
      <c r="K25" s="68"/>
      <c r="L25" s="70"/>
    </row>
    <row r="26" spans="1:12" s="14" customFormat="1" ht="30.6" customHeight="1">
      <c r="A26" s="58">
        <v>21</v>
      </c>
      <c r="B26" s="59" t="e">
        <f>'附件2.指标评分表'!#REF!</f>
        <v>#REF!</v>
      </c>
      <c r="C26" s="59" t="e">
        <f>'附件2.指标评分表'!#REF!</f>
        <v>#REF!</v>
      </c>
      <c r="D26" s="65" t="e">
        <f>'附件2.指标评分表'!#REF!</f>
        <v>#REF!</v>
      </c>
      <c r="E26" s="66"/>
      <c r="F26" s="67"/>
      <c r="G26" s="67"/>
      <c r="H26" s="68"/>
      <c r="I26" s="68"/>
      <c r="J26" s="68"/>
      <c r="K26" s="68"/>
      <c r="L26" s="70"/>
    </row>
    <row r="27" spans="1:12" s="14" customFormat="1" ht="30.6" customHeight="1">
      <c r="A27" s="58">
        <v>22</v>
      </c>
      <c r="B27" s="59" t="e">
        <f>'附件2.指标评分表'!#REF!</f>
        <v>#REF!</v>
      </c>
      <c r="C27" s="59" t="e">
        <f>'附件2.指标评分表'!#REF!</f>
        <v>#REF!</v>
      </c>
      <c r="D27" s="65" t="e">
        <f>'附件2.指标评分表'!#REF!</f>
        <v>#REF!</v>
      </c>
      <c r="E27" s="66"/>
      <c r="F27" s="67"/>
      <c r="G27" s="67"/>
      <c r="H27" s="66"/>
      <c r="I27" s="66"/>
      <c r="J27" s="68"/>
      <c r="K27" s="68"/>
      <c r="L27" s="67"/>
    </row>
    <row r="28" spans="1:12" s="14" customFormat="1" ht="30.6" customHeight="1">
      <c r="A28" s="58">
        <v>23</v>
      </c>
      <c r="B28" s="59" t="e">
        <f>'附件2.指标评分表'!#REF!</f>
        <v>#REF!</v>
      </c>
      <c r="C28" s="59" t="e">
        <f>'附件2.指标评分表'!#REF!</f>
        <v>#REF!</v>
      </c>
      <c r="D28" s="65" t="e">
        <f>'附件2.指标评分表'!#REF!</f>
        <v>#REF!</v>
      </c>
      <c r="E28" s="66"/>
      <c r="F28" s="67"/>
      <c r="G28" s="67"/>
      <c r="H28" s="68"/>
      <c r="I28" s="68"/>
      <c r="J28" s="68"/>
      <c r="K28" s="68"/>
      <c r="L28" s="70"/>
    </row>
    <row r="29" spans="1:12" s="14" customFormat="1" ht="30.6" customHeight="1">
      <c r="A29" s="58">
        <v>24</v>
      </c>
      <c r="B29" s="59" t="e">
        <f>'附件2.指标评分表'!#REF!</f>
        <v>#REF!</v>
      </c>
      <c r="C29" s="59" t="e">
        <f>'附件2.指标评分表'!#REF!</f>
        <v>#REF!</v>
      </c>
      <c r="D29" s="65" t="e">
        <f>'附件2.指标评分表'!#REF!</f>
        <v>#REF!</v>
      </c>
      <c r="E29" s="66"/>
      <c r="F29" s="67"/>
      <c r="G29" s="67"/>
      <c r="H29" s="68"/>
      <c r="I29" s="68"/>
      <c r="J29" s="68"/>
      <c r="K29" s="68"/>
      <c r="L29" s="70"/>
    </row>
    <row r="30" spans="1:12" s="14" customFormat="1" ht="30.6" customHeight="1">
      <c r="A30" s="58">
        <v>25</v>
      </c>
      <c r="B30" s="59" t="e">
        <f>'附件2.指标评分表'!#REF!</f>
        <v>#REF!</v>
      </c>
      <c r="C30" s="59" t="e">
        <f>'附件2.指标评分表'!#REF!</f>
        <v>#REF!</v>
      </c>
      <c r="D30" s="65" t="e">
        <f>'附件2.指标评分表'!#REF!</f>
        <v>#REF!</v>
      </c>
      <c r="E30" s="66"/>
      <c r="F30" s="67"/>
      <c r="G30" s="71"/>
      <c r="H30" s="68"/>
      <c r="I30" s="68"/>
      <c r="J30" s="68"/>
      <c r="K30" s="68"/>
      <c r="L30" s="70"/>
    </row>
    <row r="31" spans="1:12" s="14" customFormat="1" ht="30.6" customHeight="1">
      <c r="A31" s="58">
        <v>26</v>
      </c>
      <c r="B31" s="59" t="e">
        <f>'附件2.指标评分表'!#REF!</f>
        <v>#REF!</v>
      </c>
      <c r="C31" s="59" t="e">
        <f>'附件2.指标评分表'!#REF!</f>
        <v>#REF!</v>
      </c>
      <c r="D31" s="65" t="e">
        <f>'附件2.指标评分表'!#REF!</f>
        <v>#REF!</v>
      </c>
      <c r="E31" s="66"/>
      <c r="F31" s="67"/>
      <c r="G31" s="67"/>
      <c r="H31" s="68"/>
      <c r="I31" s="68"/>
      <c r="J31" s="68"/>
      <c r="K31" s="68"/>
      <c r="L31" s="70"/>
    </row>
    <row r="32" spans="1:12" s="14" customFormat="1" ht="27" customHeight="1">
      <c r="A32" s="58"/>
      <c r="B32" s="63" t="s">
        <v>45</v>
      </c>
      <c r="C32" s="63"/>
      <c r="D32" s="72" t="e">
        <f>SUM(D6:D31)</f>
        <v>#REF!</v>
      </c>
      <c r="E32" s="73">
        <f>SUM(E6:E31)</f>
        <v>0</v>
      </c>
      <c r="F32" s="73"/>
      <c r="G32" s="73"/>
      <c r="H32" s="73">
        <f>SUM(H6:H31)</f>
        <v>1</v>
      </c>
      <c r="I32" s="73">
        <f>SUM(I6:I31)</f>
        <v>1</v>
      </c>
      <c r="J32" s="73">
        <f>SUM(J6:J31)</f>
        <v>0</v>
      </c>
      <c r="K32" s="73">
        <f>SUM(K6:K31)</f>
        <v>0</v>
      </c>
      <c r="L32" s="74"/>
    </row>
    <row r="33" spans="4:4" s="14" customFormat="1" ht="27" customHeight="1">
      <c r="D33" s="41"/>
    </row>
  </sheetData>
  <autoFilter ref="A5:L32" xr:uid="{00000000-0009-0000-0000-000006000000}"/>
  <mergeCells count="9">
    <mergeCell ref="B2:L2"/>
    <mergeCell ref="A4:A5"/>
    <mergeCell ref="B4:B5"/>
    <mergeCell ref="C4:C5"/>
    <mergeCell ref="D4:D5"/>
    <mergeCell ref="E4:F4"/>
    <mergeCell ref="G4:G5"/>
    <mergeCell ref="H4:K4"/>
    <mergeCell ref="L4:L5"/>
  </mergeCells>
  <phoneticPr fontId="16" type="noConversion"/>
  <printOptions horizontalCentered="1"/>
  <pageMargins left="0.59027777777777801" right="0.59027777777777801" top="0.78680555555555598" bottom="0.78680555555555598" header="0.31458333333333299" footer="0.39305555555555599"/>
  <pageSetup paperSize="9" scale="57" firstPageNumber="57" orientation="landscape"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32"/>
  <sheetViews>
    <sheetView view="pageBreakPreview" zoomScaleNormal="100" zoomScaleSheetLayoutView="100" workbookViewId="0">
      <pane xSplit="3" ySplit="4" topLeftCell="D14" activePane="bottomRight" state="frozen"/>
      <selection pane="topRight" activeCell="D1" sqref="D1"/>
      <selection pane="bottomLeft" activeCell="A6" sqref="A6"/>
      <selection pane="bottomRight" activeCell="I30" sqref="I30"/>
    </sheetView>
  </sheetViews>
  <sheetFormatPr defaultColWidth="9" defaultRowHeight="15.75" customHeight="1"/>
  <cols>
    <col min="1" max="1" width="4.44140625" style="15" customWidth="1"/>
    <col min="2" max="2" width="10.44140625" style="15" customWidth="1"/>
    <col min="3" max="3" width="26.88671875" style="15" customWidth="1"/>
    <col min="4" max="4" width="9.77734375" style="15" customWidth="1"/>
    <col min="5" max="5" width="9.88671875" style="15" customWidth="1"/>
    <col min="6" max="6" width="9.44140625" style="15" customWidth="1"/>
    <col min="7" max="7" width="35.44140625" style="105" customWidth="1"/>
    <col min="8" max="8" width="10.88671875" style="15" customWidth="1"/>
    <col min="9" max="9" width="24.6640625" style="116" customWidth="1"/>
    <col min="10" max="10" width="33" style="23" hidden="1" customWidth="1"/>
    <col min="11" max="11" width="19.77734375" style="23" hidden="1" customWidth="1"/>
    <col min="12" max="12" width="10.109375" style="23" customWidth="1"/>
    <col min="13" max="14" width="11.88671875" style="15" customWidth="1"/>
    <col min="15" max="16384" width="9" style="15"/>
  </cols>
  <sheetData>
    <row r="1" spans="1:16" s="12" customFormat="1" ht="20.25" customHeight="1">
      <c r="A1" s="18" t="s">
        <v>107</v>
      </c>
      <c r="C1" s="18"/>
      <c r="D1" s="18"/>
      <c r="E1" s="18"/>
      <c r="F1" s="18"/>
      <c r="G1" s="102"/>
      <c r="H1" s="18"/>
      <c r="I1" s="111"/>
      <c r="J1" s="14"/>
      <c r="K1" s="14"/>
      <c r="L1" s="14"/>
    </row>
    <row r="2" spans="1:16" s="75" customFormat="1" ht="38.4" customHeight="1">
      <c r="A2" s="161" t="s">
        <v>109</v>
      </c>
      <c r="B2" s="161"/>
      <c r="C2" s="161"/>
      <c r="D2" s="161"/>
      <c r="E2" s="161"/>
      <c r="F2" s="161"/>
      <c r="G2" s="161"/>
      <c r="H2" s="161"/>
      <c r="I2" s="161"/>
      <c r="J2" s="161"/>
      <c r="K2" s="161"/>
      <c r="L2" s="161"/>
    </row>
    <row r="3" spans="1:16" ht="13.5" customHeight="1">
      <c r="B3" s="20"/>
      <c r="C3" s="20"/>
      <c r="D3" s="20"/>
      <c r="E3" s="20"/>
      <c r="F3" s="20"/>
      <c r="G3" s="103"/>
      <c r="H3" s="20"/>
      <c r="I3" s="112"/>
      <c r="J3" s="20"/>
      <c r="K3" s="20"/>
      <c r="L3" s="20"/>
    </row>
    <row r="4" spans="1:16" s="13" customFormat="1" ht="26.4" customHeight="1" thickBot="1">
      <c r="A4" s="121" t="s">
        <v>77</v>
      </c>
      <c r="B4" s="121" t="str">
        <f>'附件2.指标评分表'!B3</f>
        <v>预算单位</v>
      </c>
      <c r="C4" s="121" t="str">
        <f>'附件2.指标评分表'!C3</f>
        <v>资金名称</v>
      </c>
      <c r="D4" s="121" t="s">
        <v>117</v>
      </c>
      <c r="E4" s="121" t="s">
        <v>116</v>
      </c>
      <c r="F4" s="121" t="s">
        <v>118</v>
      </c>
      <c r="G4" s="121" t="s">
        <v>120</v>
      </c>
      <c r="H4" s="121" t="s">
        <v>152</v>
      </c>
      <c r="I4" s="90" t="s">
        <v>153</v>
      </c>
      <c r="J4" s="90" t="s">
        <v>135</v>
      </c>
      <c r="K4" s="90" t="s">
        <v>78</v>
      </c>
      <c r="L4" s="89" t="s">
        <v>21</v>
      </c>
    </row>
    <row r="5" spans="1:16" s="13" customFormat="1" ht="38.4" customHeight="1">
      <c r="A5" s="106">
        <v>1</v>
      </c>
      <c r="B5" s="91" t="e">
        <f>'附件2.指标评分表'!#REF!</f>
        <v>#REF!</v>
      </c>
      <c r="C5" s="91" t="e">
        <f>'附件2.指标评分表'!#REF!</f>
        <v>#REF!</v>
      </c>
      <c r="D5" s="62" t="e">
        <f>'附件3.项目资金使用情况'!#REF!/10000</f>
        <v>#REF!</v>
      </c>
      <c r="E5" s="62" t="e">
        <f>'附件3.项目资金使用情况'!#REF!/10000</f>
        <v>#REF!</v>
      </c>
      <c r="F5" s="62" t="e">
        <f>'附件3.项目资金使用情况'!#REF!/10000</f>
        <v>#REF!</v>
      </c>
      <c r="G5" s="91" t="e">
        <f>'附件2.指标评分表'!#REF!</f>
        <v>#REF!</v>
      </c>
      <c r="H5" s="62" t="e">
        <f>'附件3.项目资金使用情况'!#REF!/10000</f>
        <v>#REF!</v>
      </c>
      <c r="I5" s="122" t="s">
        <v>154</v>
      </c>
      <c r="J5" s="92"/>
      <c r="K5" s="91"/>
      <c r="L5" s="96"/>
      <c r="M5" s="22"/>
      <c r="N5" s="22"/>
      <c r="P5" s="22"/>
    </row>
    <row r="6" spans="1:16" s="13" customFormat="1" ht="38.4" customHeight="1">
      <c r="A6" s="106">
        <v>2</v>
      </c>
      <c r="B6" s="91" t="e">
        <f>'附件2.指标评分表'!#REF!</f>
        <v>#REF!</v>
      </c>
      <c r="C6" s="91" t="e">
        <f>'附件2.指标评分表'!#REF!</f>
        <v>#REF!</v>
      </c>
      <c r="D6" s="62" t="e">
        <f>'附件3.项目资金使用情况'!#REF!/10000</f>
        <v>#REF!</v>
      </c>
      <c r="E6" s="62" t="e">
        <f>'附件3.项目资金使用情况'!#REF!/10000</f>
        <v>#REF!</v>
      </c>
      <c r="F6" s="62" t="e">
        <f>'附件3.项目资金使用情况'!#REF!/10000</f>
        <v>#REF!</v>
      </c>
      <c r="G6" s="91" t="e">
        <f>'附件2.指标评分表'!#REF!</f>
        <v>#REF!</v>
      </c>
      <c r="H6" s="62" t="e">
        <f>'附件3.项目资金使用情况'!#REF!/10000</f>
        <v>#REF!</v>
      </c>
      <c r="I6" s="123" t="s">
        <v>154</v>
      </c>
      <c r="J6" s="113" t="s">
        <v>127</v>
      </c>
      <c r="K6" s="97"/>
      <c r="L6" s="98"/>
      <c r="M6" s="22"/>
      <c r="N6" s="22"/>
      <c r="P6" s="22"/>
    </row>
    <row r="7" spans="1:16" s="13" customFormat="1" ht="55.2" customHeight="1">
      <c r="A7" s="106">
        <v>3</v>
      </c>
      <c r="B7" s="91" t="e">
        <f>'附件2.指标评分表'!#REF!</f>
        <v>#REF!</v>
      </c>
      <c r="C7" s="91" t="e">
        <f>'附件2.指标评分表'!#REF!</f>
        <v>#REF!</v>
      </c>
      <c r="D7" s="62" t="e">
        <f>'附件3.项目资金使用情况'!#REF!/10000</f>
        <v>#REF!</v>
      </c>
      <c r="E7" s="62" t="e">
        <f>'附件3.项目资金使用情况'!#REF!/10000</f>
        <v>#REF!</v>
      </c>
      <c r="F7" s="62" t="e">
        <f>'附件3.项目资金使用情况'!#REF!/10000</f>
        <v>#REF!</v>
      </c>
      <c r="G7" s="91" t="e">
        <f>'附件2.指标评分表'!#REF!</f>
        <v>#REF!</v>
      </c>
      <c r="H7" s="62" t="e">
        <f>'附件3.项目资金使用情况'!#REF!/10000</f>
        <v>#REF!</v>
      </c>
      <c r="I7" s="123"/>
      <c r="J7" s="95"/>
      <c r="K7" s="97"/>
      <c r="L7" s="98"/>
      <c r="M7" s="22"/>
      <c r="N7" s="22"/>
      <c r="P7" s="22"/>
    </row>
    <row r="8" spans="1:16" s="13" customFormat="1" ht="38.4" customHeight="1">
      <c r="A8" s="106">
        <v>4</v>
      </c>
      <c r="B8" s="91" t="e">
        <f>'附件2.指标评分表'!#REF!</f>
        <v>#REF!</v>
      </c>
      <c r="C8" s="91" t="e">
        <f>'附件2.指标评分表'!#REF!</f>
        <v>#REF!</v>
      </c>
      <c r="D8" s="62" t="e">
        <f>'附件3.项目资金使用情况'!#REF!/10000</f>
        <v>#REF!</v>
      </c>
      <c r="E8" s="62" t="e">
        <f>'附件3.项目资金使用情况'!#REF!/10000</f>
        <v>#REF!</v>
      </c>
      <c r="F8" s="62" t="e">
        <f>'附件3.项目资金使用情况'!#REF!/10000</f>
        <v>#REF!</v>
      </c>
      <c r="G8" s="91" t="e">
        <f>'附件2.指标评分表'!#REF!</f>
        <v>#REF!</v>
      </c>
      <c r="H8" s="62" t="e">
        <f>'附件3.项目资金使用情况'!#REF!/10000</f>
        <v>#REF!</v>
      </c>
      <c r="I8" s="123" t="s">
        <v>154</v>
      </c>
      <c r="J8" s="95"/>
      <c r="K8" s="97"/>
      <c r="L8" s="98"/>
      <c r="M8" s="22"/>
      <c r="N8" s="22"/>
      <c r="P8" s="22"/>
    </row>
    <row r="9" spans="1:16" s="13" customFormat="1" ht="38.4" customHeight="1">
      <c r="A9" s="106">
        <v>5</v>
      </c>
      <c r="B9" s="91" t="e">
        <f>'附件2.指标评分表'!#REF!</f>
        <v>#REF!</v>
      </c>
      <c r="C9" s="91" t="e">
        <f>'附件2.指标评分表'!#REF!</f>
        <v>#REF!</v>
      </c>
      <c r="D9" s="62" t="e">
        <f>'附件3.项目资金使用情况'!#REF!/10000</f>
        <v>#REF!</v>
      </c>
      <c r="E9" s="62" t="e">
        <f>'附件3.项目资金使用情况'!#REF!/10000</f>
        <v>#REF!</v>
      </c>
      <c r="F9" s="62" t="e">
        <f>'附件3.项目资金使用情况'!#REF!/10000</f>
        <v>#REF!</v>
      </c>
      <c r="G9" s="91" t="e">
        <f>'附件2.指标评分表'!#REF!</f>
        <v>#REF!</v>
      </c>
      <c r="H9" s="62" t="e">
        <f>'附件3.项目资金使用情况'!#REF!/10000</f>
        <v>#REF!</v>
      </c>
      <c r="I9" s="123" t="s">
        <v>155</v>
      </c>
      <c r="J9" s="95"/>
      <c r="K9" s="97"/>
      <c r="L9" s="98"/>
      <c r="M9" s="22"/>
      <c r="N9" s="22"/>
      <c r="P9" s="22"/>
    </row>
    <row r="10" spans="1:16" s="13" customFormat="1" ht="38.4" customHeight="1">
      <c r="A10" s="106">
        <v>6</v>
      </c>
      <c r="B10" s="91" t="e">
        <f>'附件2.指标评分表'!#REF!</f>
        <v>#REF!</v>
      </c>
      <c r="C10" s="91" t="e">
        <f>'附件2.指标评分表'!#REF!</f>
        <v>#REF!</v>
      </c>
      <c r="D10" s="62" t="e">
        <f>'附件3.项目资金使用情况'!#REF!/10000</f>
        <v>#REF!</v>
      </c>
      <c r="E10" s="62" t="e">
        <f>'附件3.项目资金使用情况'!#REF!/10000</f>
        <v>#REF!</v>
      </c>
      <c r="F10" s="62" t="e">
        <f>'附件3.项目资金使用情况'!#REF!/10000</f>
        <v>#REF!</v>
      </c>
      <c r="G10" s="91" t="e">
        <f>'附件2.指标评分表'!#REF!</f>
        <v>#REF!</v>
      </c>
      <c r="H10" s="62" t="e">
        <f>'附件3.项目资金使用情况'!#REF!/10000</f>
        <v>#REF!</v>
      </c>
      <c r="I10" s="123" t="s">
        <v>156</v>
      </c>
      <c r="J10" s="113" t="s">
        <v>126</v>
      </c>
      <c r="K10" s="97"/>
      <c r="L10" s="98"/>
      <c r="M10" s="22"/>
      <c r="N10" s="22"/>
      <c r="P10" s="22"/>
    </row>
    <row r="11" spans="1:16" s="13" customFormat="1" ht="38.4" customHeight="1">
      <c r="A11" s="106">
        <v>7</v>
      </c>
      <c r="B11" s="91" t="e">
        <f>'附件2.指标评分表'!#REF!</f>
        <v>#REF!</v>
      </c>
      <c r="C11" s="91" t="e">
        <f>'附件2.指标评分表'!#REF!</f>
        <v>#REF!</v>
      </c>
      <c r="D11" s="62" t="e">
        <f>'附件3.项目资金使用情况'!#REF!/10000</f>
        <v>#REF!</v>
      </c>
      <c r="E11" s="62" t="e">
        <f>'附件3.项目资金使用情况'!#REF!/10000</f>
        <v>#REF!</v>
      </c>
      <c r="F11" s="62" t="e">
        <f>'附件3.项目资金使用情况'!#REF!/10000</f>
        <v>#REF!</v>
      </c>
      <c r="G11" s="91" t="e">
        <f>'附件2.指标评分表'!#REF!</f>
        <v>#REF!</v>
      </c>
      <c r="H11" s="62" t="e">
        <f>'附件3.项目资金使用情况'!#REF!/10000</f>
        <v>#REF!</v>
      </c>
      <c r="I11" s="123" t="s">
        <v>156</v>
      </c>
      <c r="J11" s="95"/>
      <c r="K11" s="97"/>
      <c r="L11" s="98"/>
      <c r="M11" s="22"/>
      <c r="N11" s="22"/>
      <c r="P11" s="22"/>
    </row>
    <row r="12" spans="1:16" s="13" customFormat="1" ht="38.4" customHeight="1">
      <c r="A12" s="106">
        <v>8</v>
      </c>
      <c r="B12" s="91" t="e">
        <f>'附件2.指标评分表'!#REF!</f>
        <v>#REF!</v>
      </c>
      <c r="C12" s="91" t="e">
        <f>'附件2.指标评分表'!#REF!</f>
        <v>#REF!</v>
      </c>
      <c r="D12" s="62" t="e">
        <f>'附件3.项目资金使用情况'!#REF!/10000</f>
        <v>#REF!</v>
      </c>
      <c r="E12" s="62" t="e">
        <f>'附件3.项目资金使用情况'!#REF!/10000</f>
        <v>#REF!</v>
      </c>
      <c r="F12" s="62" t="e">
        <f>'附件3.项目资金使用情况'!#REF!/10000</f>
        <v>#REF!</v>
      </c>
      <c r="G12" s="91" t="e">
        <f>'附件2.指标评分表'!#REF!</f>
        <v>#REF!</v>
      </c>
      <c r="H12" s="62" t="e">
        <f>'附件3.项目资金使用情况'!#REF!/10000</f>
        <v>#REF!</v>
      </c>
      <c r="I12" s="123" t="s">
        <v>157</v>
      </c>
      <c r="J12" s="95"/>
      <c r="K12" s="97"/>
      <c r="L12" s="98"/>
      <c r="M12" s="22"/>
      <c r="N12" s="22"/>
      <c r="P12" s="22"/>
    </row>
    <row r="13" spans="1:16" s="13" customFormat="1" ht="38.4" customHeight="1">
      <c r="A13" s="106">
        <v>9</v>
      </c>
      <c r="B13" s="91" t="e">
        <f>'附件2.指标评分表'!#REF!</f>
        <v>#REF!</v>
      </c>
      <c r="C13" s="91" t="e">
        <f>'附件2.指标评分表'!#REF!</f>
        <v>#REF!</v>
      </c>
      <c r="D13" s="62" t="e">
        <f>'附件3.项目资金使用情况'!#REF!/10000</f>
        <v>#REF!</v>
      </c>
      <c r="E13" s="62" t="e">
        <f>'附件3.项目资金使用情况'!#REF!/10000</f>
        <v>#REF!</v>
      </c>
      <c r="F13" s="62" t="e">
        <f>'附件3.项目资金使用情况'!#REF!/10000</f>
        <v>#REF!</v>
      </c>
      <c r="G13" s="91" t="e">
        <f>'附件2.指标评分表'!#REF!</f>
        <v>#REF!</v>
      </c>
      <c r="H13" s="62" t="e">
        <f>'附件3.项目资金使用情况'!#REF!/10000</f>
        <v>#REF!</v>
      </c>
      <c r="I13" s="123" t="s">
        <v>156</v>
      </c>
      <c r="J13" s="95"/>
      <c r="K13" s="97"/>
      <c r="L13" s="95"/>
      <c r="M13" s="22"/>
      <c r="N13" s="22"/>
      <c r="P13" s="22"/>
    </row>
    <row r="14" spans="1:16" s="13" customFormat="1" ht="38.4" customHeight="1">
      <c r="A14" s="106">
        <v>10</v>
      </c>
      <c r="B14" s="91" t="e">
        <f>'附件2.指标评分表'!#REF!</f>
        <v>#REF!</v>
      </c>
      <c r="C14" s="91" t="e">
        <f>'附件2.指标评分表'!#REF!</f>
        <v>#REF!</v>
      </c>
      <c r="D14" s="62" t="e">
        <f>'附件3.项目资金使用情况'!#REF!/10000</f>
        <v>#REF!</v>
      </c>
      <c r="E14" s="62" t="e">
        <f>'附件3.项目资金使用情况'!#REF!/10000</f>
        <v>#REF!</v>
      </c>
      <c r="F14" s="62" t="e">
        <f>'附件3.项目资金使用情况'!#REF!/10000</f>
        <v>#REF!</v>
      </c>
      <c r="G14" s="91" t="e">
        <f>'附件2.指标评分表'!#REF!</f>
        <v>#REF!</v>
      </c>
      <c r="H14" s="62" t="e">
        <f>'附件3.项目资金使用情况'!#REF!/10000</f>
        <v>#REF!</v>
      </c>
      <c r="I14" s="123" t="s">
        <v>158</v>
      </c>
      <c r="J14" s="95"/>
      <c r="K14" s="97"/>
      <c r="L14" s="98"/>
      <c r="M14" s="22"/>
      <c r="N14" s="22"/>
      <c r="P14" s="22"/>
    </row>
    <row r="15" spans="1:16" s="13" customFormat="1" ht="38.4" customHeight="1">
      <c r="A15" s="106">
        <v>11</v>
      </c>
      <c r="B15" s="91" t="e">
        <f>'附件2.指标评分表'!#REF!</f>
        <v>#REF!</v>
      </c>
      <c r="C15" s="91" t="e">
        <f>'附件2.指标评分表'!#REF!</f>
        <v>#REF!</v>
      </c>
      <c r="D15" s="62" t="e">
        <f>'附件3.项目资金使用情况'!#REF!/10000</f>
        <v>#REF!</v>
      </c>
      <c r="E15" s="62" t="e">
        <f>'附件3.项目资金使用情况'!#REF!/10000</f>
        <v>#REF!</v>
      </c>
      <c r="F15" s="62" t="e">
        <f>'附件3.项目资金使用情况'!#REF!/10000</f>
        <v>#REF!</v>
      </c>
      <c r="G15" s="91" t="e">
        <f>'附件2.指标评分表'!#REF!</f>
        <v>#REF!</v>
      </c>
      <c r="H15" s="62" t="e">
        <f>'附件3.项目资金使用情况'!#REF!/10000</f>
        <v>#REF!</v>
      </c>
      <c r="I15" s="123" t="s">
        <v>158</v>
      </c>
      <c r="J15" s="113" t="s">
        <v>125</v>
      </c>
      <c r="K15" s="97"/>
      <c r="L15" s="98"/>
      <c r="M15" s="22"/>
      <c r="N15" s="22"/>
      <c r="P15" s="22"/>
    </row>
    <row r="16" spans="1:16" s="13" customFormat="1" ht="38.4" customHeight="1">
      <c r="A16" s="106">
        <v>12</v>
      </c>
      <c r="B16" s="91" t="e">
        <f>'附件2.指标评分表'!#REF!</f>
        <v>#REF!</v>
      </c>
      <c r="C16" s="91" t="e">
        <f>'附件2.指标评分表'!#REF!</f>
        <v>#REF!</v>
      </c>
      <c r="D16" s="62" t="e">
        <f>'附件3.项目资金使用情况'!#REF!/10000</f>
        <v>#REF!</v>
      </c>
      <c r="E16" s="62" t="e">
        <f>'附件3.项目资金使用情况'!#REF!/10000</f>
        <v>#REF!</v>
      </c>
      <c r="F16" s="62" t="e">
        <f>'附件3.项目资金使用情况'!#REF!/10000</f>
        <v>#REF!</v>
      </c>
      <c r="G16" s="91" t="e">
        <f>'附件2.指标评分表'!#REF!</f>
        <v>#REF!</v>
      </c>
      <c r="H16" s="62" t="e">
        <f>'附件3.项目资金使用情况'!#REF!/10000</f>
        <v>#REF!</v>
      </c>
      <c r="I16" s="123" t="s">
        <v>159</v>
      </c>
      <c r="J16" s="113" t="s">
        <v>128</v>
      </c>
      <c r="K16" s="97"/>
      <c r="L16" s="98"/>
      <c r="M16" s="22"/>
      <c r="N16" s="22"/>
      <c r="P16" s="22"/>
    </row>
    <row r="17" spans="1:16" s="13" customFormat="1" ht="38.4" customHeight="1">
      <c r="A17" s="106">
        <v>13</v>
      </c>
      <c r="B17" s="91" t="e">
        <f>'附件2.指标评分表'!#REF!</f>
        <v>#REF!</v>
      </c>
      <c r="C17" s="91" t="e">
        <f>'附件2.指标评分表'!#REF!</f>
        <v>#REF!</v>
      </c>
      <c r="D17" s="62" t="e">
        <f>'附件3.项目资金使用情况'!#REF!/10000</f>
        <v>#REF!</v>
      </c>
      <c r="E17" s="62" t="e">
        <f>'附件3.项目资金使用情况'!#REF!/10000</f>
        <v>#REF!</v>
      </c>
      <c r="F17" s="62" t="e">
        <f>'附件3.项目资金使用情况'!#REF!/10000</f>
        <v>#REF!</v>
      </c>
      <c r="G17" s="91" t="e">
        <f>'附件2.指标评分表'!#REF!</f>
        <v>#REF!</v>
      </c>
      <c r="H17" s="62" t="e">
        <f>'附件3.项目资金使用情况'!#REF!/10000</f>
        <v>#REF!</v>
      </c>
      <c r="I17" s="123" t="s">
        <v>159</v>
      </c>
      <c r="J17" s="113" t="s">
        <v>129</v>
      </c>
      <c r="K17" s="97"/>
      <c r="L17" s="98"/>
      <c r="M17" s="22"/>
      <c r="N17" s="22"/>
      <c r="P17" s="22"/>
    </row>
    <row r="18" spans="1:16" s="13" customFormat="1" ht="38.4" customHeight="1">
      <c r="A18" s="106">
        <v>14</v>
      </c>
      <c r="B18" s="91" t="e">
        <f>'附件2.指标评分表'!#REF!</f>
        <v>#REF!</v>
      </c>
      <c r="C18" s="91" t="e">
        <f>'附件2.指标评分表'!#REF!</f>
        <v>#REF!</v>
      </c>
      <c r="D18" s="62" t="e">
        <f>'附件3.项目资金使用情况'!#REF!/10000</f>
        <v>#REF!</v>
      </c>
      <c r="E18" s="62" t="e">
        <f>'附件3.项目资金使用情况'!#REF!/10000</f>
        <v>#REF!</v>
      </c>
      <c r="F18" s="62" t="e">
        <f>'附件3.项目资金使用情况'!#REF!/10000</f>
        <v>#REF!</v>
      </c>
      <c r="G18" s="91" t="e">
        <f>'附件2.指标评分表'!#REF!</f>
        <v>#REF!</v>
      </c>
      <c r="H18" s="62" t="e">
        <f>'附件3.项目资金使用情况'!#REF!/10000</f>
        <v>#REF!</v>
      </c>
      <c r="I18" s="123" t="s">
        <v>160</v>
      </c>
      <c r="J18" s="114" t="s">
        <v>130</v>
      </c>
      <c r="K18" s="97"/>
      <c r="L18" s="98"/>
      <c r="M18" s="22"/>
      <c r="N18" s="22"/>
      <c r="P18" s="22"/>
    </row>
    <row r="19" spans="1:16" s="13" customFormat="1" ht="38.4" customHeight="1">
      <c r="A19" s="106">
        <v>15</v>
      </c>
      <c r="B19" s="91" t="e">
        <f>'附件2.指标评分表'!#REF!</f>
        <v>#REF!</v>
      </c>
      <c r="C19" s="91" t="e">
        <f>'附件2.指标评分表'!#REF!</f>
        <v>#REF!</v>
      </c>
      <c r="D19" s="62" t="e">
        <f>'附件3.项目资金使用情况'!#REF!/10000</f>
        <v>#REF!</v>
      </c>
      <c r="E19" s="62" t="e">
        <f>'附件3.项目资金使用情况'!#REF!/10000</f>
        <v>#REF!</v>
      </c>
      <c r="F19" s="62" t="e">
        <f>'附件3.项目资金使用情况'!#REF!/10000</f>
        <v>#REF!</v>
      </c>
      <c r="G19" s="91" t="e">
        <f>'附件2.指标评分表'!#REF!</f>
        <v>#REF!</v>
      </c>
      <c r="H19" s="62" t="e">
        <f>'附件3.项目资金使用情况'!#REF!/10000</f>
        <v>#REF!</v>
      </c>
      <c r="I19" s="123" t="s">
        <v>160</v>
      </c>
      <c r="J19" s="114" t="s">
        <v>130</v>
      </c>
      <c r="K19" s="97"/>
      <c r="L19" s="98"/>
      <c r="M19" s="22"/>
      <c r="N19" s="22"/>
      <c r="P19" s="22"/>
    </row>
    <row r="20" spans="1:16" s="13" customFormat="1" ht="38.4" customHeight="1">
      <c r="A20" s="106">
        <v>16</v>
      </c>
      <c r="B20" s="91" t="e">
        <f>'附件2.指标评分表'!#REF!</f>
        <v>#REF!</v>
      </c>
      <c r="C20" s="91" t="e">
        <f>'附件2.指标评分表'!#REF!</f>
        <v>#REF!</v>
      </c>
      <c r="D20" s="62" t="e">
        <f>'附件3.项目资金使用情况'!#REF!/10000</f>
        <v>#REF!</v>
      </c>
      <c r="E20" s="62" t="e">
        <f>'附件3.项目资金使用情况'!#REF!/10000</f>
        <v>#REF!</v>
      </c>
      <c r="F20" s="62" t="e">
        <f>'附件3.项目资金使用情况'!#REF!/10000</f>
        <v>#REF!</v>
      </c>
      <c r="G20" s="91" t="e">
        <f>'附件2.指标评分表'!#REF!</f>
        <v>#REF!</v>
      </c>
      <c r="H20" s="62" t="e">
        <f>'附件3.项目资金使用情况'!#REF!/10000</f>
        <v>#REF!</v>
      </c>
      <c r="I20" s="123" t="s">
        <v>159</v>
      </c>
      <c r="J20" s="113" t="s">
        <v>132</v>
      </c>
      <c r="K20" s="97"/>
      <c r="L20" s="98"/>
      <c r="M20" s="22"/>
      <c r="N20" s="22"/>
      <c r="P20" s="22"/>
    </row>
    <row r="21" spans="1:16" s="13" customFormat="1" ht="38.4" customHeight="1">
      <c r="A21" s="106">
        <v>17</v>
      </c>
      <c r="B21" s="91" t="str">
        <f>'附件2.指标评分表'!B7</f>
        <v>泾源县交通运输局</v>
      </c>
      <c r="C21" s="91" t="str">
        <f>'附件2.指标评分表'!C7</f>
        <v>2020年中央水利发展资金</v>
      </c>
      <c r="D21" s="62">
        <f>'附件3.项目资金使用情况'!E5/10000</f>
        <v>160</v>
      </c>
      <c r="E21" s="62">
        <f>'附件3.项目资金使用情况'!F5/10000</f>
        <v>0</v>
      </c>
      <c r="F21" s="62">
        <f>'附件3.项目资金使用情况'!G5/10000</f>
        <v>160</v>
      </c>
      <c r="G21" s="91" t="str">
        <f>'附件2.指标评分表'!D7</f>
        <v>2020年中央水利发展资金（泾源县胜利村公路项目）</v>
      </c>
      <c r="H21" s="62">
        <f>'附件3.项目资金使用情况'!H5/10000</f>
        <v>138.5</v>
      </c>
      <c r="I21" s="123" t="s">
        <v>159</v>
      </c>
      <c r="J21" s="114" t="s">
        <v>133</v>
      </c>
      <c r="K21" s="98"/>
      <c r="L21" s="98"/>
    </row>
    <row r="22" spans="1:16" s="14" customFormat="1" ht="38.4" customHeight="1">
      <c r="A22" s="106">
        <v>18</v>
      </c>
      <c r="B22" s="91" t="e">
        <f>'附件2.指标评分表'!#REF!</f>
        <v>#REF!</v>
      </c>
      <c r="C22" s="91" t="e">
        <f>'附件2.指标评分表'!#REF!</f>
        <v>#REF!</v>
      </c>
      <c r="D22" s="62" t="e">
        <f>'附件3.项目资金使用情况'!#REF!/10000</f>
        <v>#REF!</v>
      </c>
      <c r="E22" s="62" t="e">
        <f>'附件3.项目资金使用情况'!#REF!/10000</f>
        <v>#REF!</v>
      </c>
      <c r="F22" s="62" t="e">
        <f>'附件3.项目资金使用情况'!#REF!/10000</f>
        <v>#REF!</v>
      </c>
      <c r="G22" s="91" t="e">
        <f>'附件2.指标评分表'!#REF!</f>
        <v>#REF!</v>
      </c>
      <c r="H22" s="62" t="e">
        <f>'附件3.项目资金使用情况'!#REF!/10000</f>
        <v>#REF!</v>
      </c>
      <c r="I22" s="123" t="s">
        <v>161</v>
      </c>
      <c r="J22" s="114"/>
      <c r="K22" s="94"/>
      <c r="L22" s="94"/>
    </row>
    <row r="23" spans="1:16" ht="38.4" customHeight="1">
      <c r="A23" s="106">
        <v>19</v>
      </c>
      <c r="B23" s="91" t="e">
        <f>'附件2.指标评分表'!#REF!</f>
        <v>#REF!</v>
      </c>
      <c r="C23" s="91" t="e">
        <f>'附件2.指标评分表'!#REF!</f>
        <v>#REF!</v>
      </c>
      <c r="D23" s="62" t="e">
        <f>'附件3.项目资金使用情况'!#REF!/10000</f>
        <v>#REF!</v>
      </c>
      <c r="E23" s="62" t="e">
        <f>'附件3.项目资金使用情况'!#REF!/10000</f>
        <v>#REF!</v>
      </c>
      <c r="F23" s="62" t="e">
        <f>'附件3.项目资金使用情况'!#REF!/10000</f>
        <v>#REF!</v>
      </c>
      <c r="G23" s="91" t="e">
        <f>'附件2.指标评分表'!#REF!</f>
        <v>#REF!</v>
      </c>
      <c r="H23" s="62" t="e">
        <f>'附件3.项目资金使用情况'!#REF!/10000</f>
        <v>#REF!</v>
      </c>
      <c r="I23" s="123" t="s">
        <v>159</v>
      </c>
      <c r="J23" s="115"/>
      <c r="K23" s="101"/>
      <c r="L23" s="101"/>
    </row>
    <row r="24" spans="1:16" ht="38.4" customHeight="1">
      <c r="A24" s="106">
        <v>20</v>
      </c>
      <c r="B24" s="91" t="e">
        <f>'附件2.指标评分表'!#REF!</f>
        <v>#REF!</v>
      </c>
      <c r="C24" s="91" t="e">
        <f>'附件2.指标评分表'!#REF!</f>
        <v>#REF!</v>
      </c>
      <c r="D24" s="62" t="e">
        <f>'附件3.项目资金使用情况'!#REF!/10000</f>
        <v>#REF!</v>
      </c>
      <c r="E24" s="62" t="e">
        <f>'附件3.项目资金使用情况'!#REF!/10000</f>
        <v>#REF!</v>
      </c>
      <c r="F24" s="62" t="e">
        <f>'附件3.项目资金使用情况'!#REF!/10000</f>
        <v>#REF!</v>
      </c>
      <c r="G24" s="91" t="e">
        <f>'附件2.指标评分表'!#REF!</f>
        <v>#REF!</v>
      </c>
      <c r="H24" s="62" t="e">
        <f>'附件3.项目资金使用情况'!#REF!/10000</f>
        <v>#REF!</v>
      </c>
      <c r="I24" s="123" t="s">
        <v>161</v>
      </c>
      <c r="J24" s="115"/>
      <c r="K24" s="101"/>
      <c r="L24" s="101"/>
    </row>
    <row r="25" spans="1:16" ht="38.4" customHeight="1">
      <c r="A25" s="106">
        <v>21</v>
      </c>
      <c r="B25" s="91" t="e">
        <f>'附件2.指标评分表'!#REF!</f>
        <v>#REF!</v>
      </c>
      <c r="C25" s="91" t="e">
        <f>'附件2.指标评分表'!#REF!</f>
        <v>#REF!</v>
      </c>
      <c r="D25" s="62" t="e">
        <f>'附件3.项目资金使用情况'!#REF!/10000</f>
        <v>#REF!</v>
      </c>
      <c r="E25" s="62" t="e">
        <f>'附件3.项目资金使用情况'!#REF!/10000</f>
        <v>#REF!</v>
      </c>
      <c r="F25" s="62" t="e">
        <f>'附件3.项目资金使用情况'!#REF!/10000</f>
        <v>#REF!</v>
      </c>
      <c r="G25" s="91" t="e">
        <f>'附件2.指标评分表'!#REF!</f>
        <v>#REF!</v>
      </c>
      <c r="H25" s="62" t="e">
        <f>'附件3.项目资金使用情况'!#REF!/10000</f>
        <v>#REF!</v>
      </c>
      <c r="I25" s="123" t="s">
        <v>161</v>
      </c>
      <c r="J25" s="115"/>
      <c r="K25" s="101"/>
      <c r="L25" s="101"/>
    </row>
    <row r="26" spans="1:16" ht="38.4" customHeight="1">
      <c r="A26" s="106">
        <v>22</v>
      </c>
      <c r="B26" s="91" t="e">
        <f>'附件2.指标评分表'!#REF!</f>
        <v>#REF!</v>
      </c>
      <c r="C26" s="91" t="e">
        <f>'附件2.指标评分表'!#REF!</f>
        <v>#REF!</v>
      </c>
      <c r="D26" s="62" t="e">
        <f>'附件3.项目资金使用情况'!#REF!/10000</f>
        <v>#REF!</v>
      </c>
      <c r="E26" s="62" t="e">
        <f>'附件3.项目资金使用情况'!#REF!/10000</f>
        <v>#REF!</v>
      </c>
      <c r="F26" s="62" t="e">
        <f>'附件3.项目资金使用情况'!#REF!/10000</f>
        <v>#REF!</v>
      </c>
      <c r="G26" s="91" t="e">
        <f>'附件2.指标评分表'!#REF!</f>
        <v>#REF!</v>
      </c>
      <c r="H26" s="62" t="e">
        <f>'附件3.项目资金使用情况'!#REF!/10000</f>
        <v>#REF!</v>
      </c>
      <c r="I26" s="123" t="s">
        <v>159</v>
      </c>
      <c r="J26" s="115"/>
      <c r="K26" s="101"/>
      <c r="L26" s="101"/>
    </row>
    <row r="27" spans="1:16" ht="38.4" customHeight="1">
      <c r="A27" s="106">
        <v>23</v>
      </c>
      <c r="B27" s="91" t="e">
        <f>'附件2.指标评分表'!#REF!</f>
        <v>#REF!</v>
      </c>
      <c r="C27" s="91" t="e">
        <f>'附件2.指标评分表'!#REF!</f>
        <v>#REF!</v>
      </c>
      <c r="D27" s="62" t="e">
        <f>'附件3.项目资金使用情况'!#REF!/10000</f>
        <v>#REF!</v>
      </c>
      <c r="E27" s="62" t="e">
        <f>'附件3.项目资金使用情况'!#REF!/10000</f>
        <v>#REF!</v>
      </c>
      <c r="F27" s="62" t="e">
        <f>'附件3.项目资金使用情况'!#REF!/10000</f>
        <v>#REF!</v>
      </c>
      <c r="G27" s="91" t="e">
        <f>'附件2.指标评分表'!#REF!</f>
        <v>#REF!</v>
      </c>
      <c r="H27" s="62" t="e">
        <f>'附件3.项目资金使用情况'!#REF!/10000</f>
        <v>#REF!</v>
      </c>
      <c r="I27" s="123" t="s">
        <v>159</v>
      </c>
      <c r="J27" s="115"/>
      <c r="K27" s="101"/>
      <c r="L27" s="101"/>
    </row>
    <row r="28" spans="1:16" ht="38.4" customHeight="1">
      <c r="A28" s="106">
        <v>24</v>
      </c>
      <c r="B28" s="91" t="e">
        <f>'附件2.指标评分表'!#REF!</f>
        <v>#REF!</v>
      </c>
      <c r="C28" s="91" t="e">
        <f>'附件2.指标评分表'!#REF!</f>
        <v>#REF!</v>
      </c>
      <c r="D28" s="62" t="e">
        <f>'附件3.项目资金使用情况'!#REF!/10000</f>
        <v>#REF!</v>
      </c>
      <c r="E28" s="62" t="e">
        <f>'附件3.项目资金使用情况'!#REF!/10000</f>
        <v>#REF!</v>
      </c>
      <c r="F28" s="62" t="e">
        <f>'附件3.项目资金使用情况'!#REF!/10000</f>
        <v>#REF!</v>
      </c>
      <c r="G28" s="91" t="e">
        <f>'附件2.指标评分表'!#REF!</f>
        <v>#REF!</v>
      </c>
      <c r="H28" s="62" t="e">
        <f>'附件3.项目资金使用情况'!#REF!/10000</f>
        <v>#REF!</v>
      </c>
      <c r="I28" s="123" t="s">
        <v>159</v>
      </c>
      <c r="J28" s="115"/>
      <c r="K28" s="101"/>
      <c r="L28" s="101"/>
    </row>
    <row r="29" spans="1:16" ht="38.4" customHeight="1">
      <c r="A29" s="106">
        <v>25</v>
      </c>
      <c r="B29" s="91" t="e">
        <f>'附件2.指标评分表'!#REF!</f>
        <v>#REF!</v>
      </c>
      <c r="C29" s="91" t="e">
        <f>'附件2.指标评分表'!#REF!</f>
        <v>#REF!</v>
      </c>
      <c r="D29" s="62" t="e">
        <f>'附件3.项目资金使用情况'!#REF!/10000</f>
        <v>#REF!</v>
      </c>
      <c r="E29" s="62" t="e">
        <f>'附件3.项目资金使用情况'!#REF!/10000</f>
        <v>#REF!</v>
      </c>
      <c r="F29" s="62" t="e">
        <f>'附件3.项目资金使用情况'!#REF!/10000</f>
        <v>#REF!</v>
      </c>
      <c r="G29" s="91" t="e">
        <f>'附件2.指标评分表'!#REF!</f>
        <v>#REF!</v>
      </c>
      <c r="H29" s="62" t="e">
        <f>'附件3.项目资金使用情况'!#REF!/10000</f>
        <v>#REF!</v>
      </c>
      <c r="I29" s="123" t="s">
        <v>159</v>
      </c>
      <c r="J29" s="115"/>
      <c r="K29" s="101"/>
      <c r="L29" s="101"/>
    </row>
    <row r="30" spans="1:16" ht="38.4" customHeight="1" thickBot="1">
      <c r="A30" s="106">
        <v>26</v>
      </c>
      <c r="B30" s="91" t="e">
        <f>'附件2.指标评分表'!#REF!</f>
        <v>#REF!</v>
      </c>
      <c r="C30" s="91" t="e">
        <f>'附件2.指标评分表'!#REF!</f>
        <v>#REF!</v>
      </c>
      <c r="D30" s="62" t="e">
        <f>'附件3.项目资金使用情况'!#REF!/10000</f>
        <v>#REF!</v>
      </c>
      <c r="E30" s="62" t="e">
        <f>'附件3.项目资金使用情况'!#REF!/10000</f>
        <v>#REF!</v>
      </c>
      <c r="F30" s="62" t="e">
        <f>'附件3.项目资金使用情况'!#REF!/10000</f>
        <v>#REF!</v>
      </c>
      <c r="G30" s="91" t="e">
        <f>'附件2.指标评分表'!#REF!</f>
        <v>#REF!</v>
      </c>
      <c r="H30" s="62" t="e">
        <f>'附件3.项目资金使用情况'!#REF!/10000</f>
        <v>#REF!</v>
      </c>
      <c r="I30" s="124" t="s">
        <v>159</v>
      </c>
      <c r="J30" s="101"/>
      <c r="K30" s="101"/>
      <c r="L30" s="101"/>
    </row>
    <row r="31" spans="1:16" ht="15.75" customHeight="1">
      <c r="A31" s="100"/>
      <c r="B31" s="99" t="s">
        <v>45</v>
      </c>
      <c r="C31" s="99"/>
      <c r="D31" s="62" t="e">
        <f>SUM(D5:D30)</f>
        <v>#REF!</v>
      </c>
      <c r="E31" s="62" t="e">
        <f>SUM(E5:E30)</f>
        <v>#REF!</v>
      </c>
      <c r="F31" s="62" t="e">
        <f>SUM(F5:F30)</f>
        <v>#REF!</v>
      </c>
      <c r="G31" s="104"/>
      <c r="H31" s="62" t="e">
        <f>SUM(H5:H30)</f>
        <v>#REF!</v>
      </c>
      <c r="I31" s="115"/>
      <c r="J31" s="101"/>
      <c r="K31" s="101"/>
      <c r="L31" s="101"/>
    </row>
    <row r="32" spans="1:16" ht="15.75" customHeight="1">
      <c r="B32" s="14"/>
      <c r="C32" s="14"/>
    </row>
  </sheetData>
  <mergeCells count="1">
    <mergeCell ref="A2:L2"/>
  </mergeCells>
  <phoneticPr fontId="16" type="noConversion"/>
  <printOptions horizontalCentered="1"/>
  <pageMargins left="0.59055118110236227" right="0.59055118110236227" top="0.78740157480314965" bottom="0.78740157480314965" header="0.31496062992125984" footer="0.39370078740157483"/>
  <pageSetup paperSize="9" scale="90" firstPageNumber="57" fitToHeight="0"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13</vt:i4>
      </vt:variant>
    </vt:vector>
  </HeadingPairs>
  <TitlesOfParts>
    <vt:vector size="20" baseType="lpstr">
      <vt:lpstr>附件1.指标体系</vt:lpstr>
      <vt:lpstr>附件2.指标评分表</vt:lpstr>
      <vt:lpstr>附件3.项目资金使用情况</vt:lpstr>
      <vt:lpstr>附件4.项目实施情况</vt:lpstr>
      <vt:lpstr>附件5.问题清单</vt:lpstr>
      <vt:lpstr>项目完成情况</vt:lpstr>
      <vt:lpstr>项目实施情况 (2)</vt:lpstr>
      <vt:lpstr>附件1.指标体系!Print_Area</vt:lpstr>
      <vt:lpstr>附件2.指标评分表!Print_Area</vt:lpstr>
      <vt:lpstr>附件3.项目资金使用情况!Print_Area</vt:lpstr>
      <vt:lpstr>附件4.项目实施情况!Print_Area</vt:lpstr>
      <vt:lpstr>附件5.问题清单!Print_Area</vt:lpstr>
      <vt:lpstr>'项目实施情况 (2)'!Print_Area</vt:lpstr>
      <vt:lpstr>项目完成情况!Print_Area</vt:lpstr>
      <vt:lpstr>附件1.指标体系!Print_Titles</vt:lpstr>
      <vt:lpstr>附件2.指标评分表!Print_Titles</vt:lpstr>
      <vt:lpstr>附件3.项目资金使用情况!Print_Titles</vt:lpstr>
      <vt:lpstr>附件4.项目实施情况!Print_Titles</vt:lpstr>
      <vt:lpstr>附件5.问题清单!Print_Titles</vt:lpstr>
      <vt:lpstr>'项目实施情况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田鹏</dc:creator>
  <cp:lastModifiedBy>田鹏</cp:lastModifiedBy>
  <cp:lastPrinted>2021-11-30T07:51:53Z</cp:lastPrinted>
  <dcterms:created xsi:type="dcterms:W3CDTF">2006-09-16T00:00:00Z</dcterms:created>
  <dcterms:modified xsi:type="dcterms:W3CDTF">2021-11-30T07:52:00Z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