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<sst xmlns="http://schemas.openxmlformats.org/spreadsheetml/2006/main" count="34" uniqueCount="34">
  <si>
    <t>泾源县2021年10月份农村最低生活保障及取暖费补贴资金发放统计表</t>
  </si>
  <si>
    <t xml:space="preserve"> 泾源县民政局                         2021年9月24日                             单位:户/人/元</t>
  </si>
  <si>
    <t>乡镇</t>
  </si>
  <si>
    <t>户数</t>
  </si>
  <si>
    <t>人数</t>
  </si>
  <si>
    <t>农村低保</t>
  </si>
  <si>
    <t>农村高龄</t>
  </si>
  <si>
    <t>取暖费补贴</t>
  </si>
  <si>
    <t>总计</t>
  </si>
  <si>
    <t>A类
人数</t>
  </si>
  <si>
    <t>发放
金额（450元/人）</t>
  </si>
  <si>
    <t>B类
人数</t>
  </si>
  <si>
    <t>发放
金额（330元/人）</t>
  </si>
  <si>
    <t>C类
人数</t>
  </si>
  <si>
    <t>发放
金额（240元/人）</t>
  </si>
  <si>
    <t>10月低保发放金额</t>
  </si>
  <si>
    <t>高龄人数</t>
  </si>
  <si>
    <t>80周岁以上人数</t>
  </si>
  <si>
    <t>发放
金额（270元/人）</t>
  </si>
  <si>
    <t>90周岁以上人数</t>
  </si>
  <si>
    <t>发放
金额（500元/人）</t>
  </si>
  <si>
    <t>10月高龄发放金额</t>
  </si>
  <si>
    <t>取暖费补贴标准</t>
  </si>
  <si>
    <t>农村低
保补贴
金额</t>
  </si>
  <si>
    <t>农村高龄补贴金额</t>
  </si>
  <si>
    <t>补贴金
额合计</t>
  </si>
  <si>
    <t>香水镇</t>
  </si>
  <si>
    <t>泾河源镇</t>
  </si>
  <si>
    <t>六盘山镇</t>
  </si>
  <si>
    <t>新民乡</t>
  </si>
  <si>
    <t>兴盛乡</t>
  </si>
  <si>
    <t>黄花乡</t>
  </si>
  <si>
    <t>大湾乡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</si>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</sst>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b/>
      <sz val="18"/>
      <color rgb="FFFF0000"/>
      <name val="宋体"/>
      <charset val="134"/>
    </font>
    <font>
      <b/>
      <sz val="18"/>
      <color rgb="FF00B0F0"/>
      <name val="宋体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4"/>
      <color rgb="FFFF0000"/>
      <name val="宋体"/>
      <charset val="134"/>
    </font>
    <font>
      <sz val="14"/>
      <color rgb="FF00B0F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" borderId="12" applyNumberFormat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36" fillId="23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workbookViewId="0">
      <selection activeCell="A1" sqref="A1:U1"/>
    </sheetView>
  </sheetViews>
  <sheetFormatPr defaultColWidth="9" defaultRowHeight="14.25"/>
  <cols>
    <col min="1" max="1" width="8.725" style="2" customWidth="1"/>
    <col min="2" max="2" width="5.875" style="2" customWidth="1"/>
    <col min="3" max="3" width="6.125" style="2" customWidth="1"/>
    <col min="4" max="4" width="5.5" style="2" customWidth="1"/>
    <col min="5" max="5" width="7.06666666666667" style="2" customWidth="1"/>
    <col min="6" max="6" width="5.53333333333333" style="2" customWidth="1"/>
    <col min="7" max="7" width="7.675" style="2" customWidth="1"/>
    <col min="8" max="8" width="5.25" style="2" customWidth="1"/>
    <col min="9" max="9" width="8.75" style="2" customWidth="1"/>
    <col min="10" max="10" width="8.875" style="3" customWidth="1"/>
    <col min="11" max="11" width="4.69166666666667" style="2" customWidth="1"/>
    <col min="12" max="12" width="5.875" style="2" customWidth="1"/>
    <col min="13" max="13" width="7.625" style="2" customWidth="1"/>
    <col min="14" max="14" width="4.875" style="2" customWidth="1"/>
    <col min="15" max="15" width="10" style="2" customWidth="1"/>
    <col min="16" max="16" width="6.86666666666667" style="4" customWidth="1"/>
    <col min="17" max="17" width="4.8" style="2" customWidth="1"/>
    <col min="18" max="18" width="8.38333333333333" style="3" customWidth="1"/>
    <col min="19" max="19" width="7.16666666666667" style="4" customWidth="1"/>
    <col min="20" max="20" width="9.875" style="2" customWidth="1"/>
    <col min="21" max="21" width="8.375" style="2" customWidth="1"/>
    <col min="22" max="22" width="5.125" style="2" customWidth="1"/>
    <col min="23" max="25" width="9" style="2"/>
    <col min="26" max="26" width="9.375" style="2"/>
    <col min="27" max="16383" width="9" style="2"/>
    <col min="16384" max="16384" width="9" style="5"/>
  </cols>
  <sheetData>
    <row r="1" s="1" customFormat="1" ht="37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19"/>
      <c r="K1" s="6"/>
      <c r="L1" s="6"/>
      <c r="M1" s="6"/>
      <c r="N1" s="6"/>
      <c r="O1" s="6"/>
      <c r="P1" s="20"/>
      <c r="Q1" s="6"/>
      <c r="R1" s="19"/>
      <c r="S1" s="20"/>
      <c r="T1" s="6"/>
      <c r="U1" s="6"/>
    </row>
    <row r="2" s="2" customFormat="1" ht="24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21"/>
      <c r="K2" s="7"/>
      <c r="L2" s="7"/>
      <c r="M2" s="7"/>
      <c r="N2" s="7"/>
      <c r="O2" s="7"/>
      <c r="P2" s="22"/>
      <c r="Q2" s="7"/>
      <c r="R2" s="21"/>
      <c r="S2" s="22"/>
      <c r="T2" s="7"/>
      <c r="U2" s="7"/>
    </row>
    <row r="3" s="2" customFormat="1" ht="31" customHeight="1" spans="1:21">
      <c r="A3" s="8" t="s">
        <v>2</v>
      </c>
      <c r="B3" s="9" t="s">
        <v>3</v>
      </c>
      <c r="C3" s="9" t="s">
        <v>4</v>
      </c>
      <c r="D3" s="10" t="s">
        <v>5</v>
      </c>
      <c r="E3" s="11"/>
      <c r="F3" s="11"/>
      <c r="G3" s="11"/>
      <c r="H3" s="11"/>
      <c r="I3" s="11"/>
      <c r="J3" s="23"/>
      <c r="K3" s="24" t="s">
        <v>6</v>
      </c>
      <c r="L3" s="24"/>
      <c r="M3" s="24"/>
      <c r="N3" s="24"/>
      <c r="O3" s="24"/>
      <c r="P3" s="25"/>
      <c r="Q3" s="10" t="s">
        <v>7</v>
      </c>
      <c r="R3" s="31"/>
      <c r="S3" s="32"/>
      <c r="T3" s="33"/>
      <c r="U3" s="9" t="s">
        <v>8</v>
      </c>
    </row>
    <row r="4" s="2" customFormat="1" ht="73" customHeight="1" spans="1:28">
      <c r="A4" s="8"/>
      <c r="B4" s="9"/>
      <c r="C4" s="12"/>
      <c r="D4" s="13" t="s">
        <v>9</v>
      </c>
      <c r="E4" s="14" t="s">
        <v>10</v>
      </c>
      <c r="F4" s="13" t="s">
        <v>11</v>
      </c>
      <c r="G4" s="15" t="s">
        <v>12</v>
      </c>
      <c r="H4" s="13" t="s">
        <v>13</v>
      </c>
      <c r="I4" s="26" t="s">
        <v>14</v>
      </c>
      <c r="J4" s="27" t="s">
        <v>15</v>
      </c>
      <c r="K4" s="27" t="s">
        <v>16</v>
      </c>
      <c r="L4" s="13" t="s">
        <v>17</v>
      </c>
      <c r="M4" s="15" t="s">
        <v>18</v>
      </c>
      <c r="N4" s="13" t="s">
        <v>19</v>
      </c>
      <c r="O4" s="26" t="s">
        <v>20</v>
      </c>
      <c r="P4" s="27" t="s">
        <v>21</v>
      </c>
      <c r="Q4" s="34" t="s">
        <v>22</v>
      </c>
      <c r="R4" s="9" t="s">
        <v>23</v>
      </c>
      <c r="S4" s="12" t="s">
        <v>24</v>
      </c>
      <c r="T4" s="27" t="s">
        <v>25</v>
      </c>
      <c r="U4" s="35"/>
      <c r="Z4" s="36"/>
      <c r="AA4" s="36"/>
      <c r="AB4" s="36"/>
    </row>
    <row r="5" s="2" customFormat="1" ht="37" customHeight="1" spans="1:28">
      <c r="A5" s="16" t="s">
        <v>26</v>
      </c>
      <c r="B5" s="8">
        <v>1936</v>
      </c>
      <c r="C5" s="8">
        <v>2669</v>
      </c>
      <c r="D5" s="17">
        <v>110</v>
      </c>
      <c r="E5" s="8">
        <f>D5*450</f>
        <v>49500</v>
      </c>
      <c r="F5" s="8">
        <v>453</v>
      </c>
      <c r="G5" s="8">
        <f>F5*330</f>
        <v>149490</v>
      </c>
      <c r="H5" s="8">
        <v>2106</v>
      </c>
      <c r="I5" s="8">
        <f>H5*240</f>
        <v>505440</v>
      </c>
      <c r="J5" s="17">
        <f>E5+G5+I5</f>
        <v>704430</v>
      </c>
      <c r="K5" s="17">
        <v>283</v>
      </c>
      <c r="L5" s="8">
        <v>264</v>
      </c>
      <c r="M5" s="8">
        <f>L5*270</f>
        <v>71280</v>
      </c>
      <c r="N5" s="8">
        <v>19</v>
      </c>
      <c r="O5" s="8">
        <f>N5*500</f>
        <v>9500</v>
      </c>
      <c r="P5" s="17">
        <f>M5+O5</f>
        <v>80780</v>
      </c>
      <c r="Q5" s="8">
        <v>100</v>
      </c>
      <c r="R5" s="8">
        <f>Q5*C5</f>
        <v>266900</v>
      </c>
      <c r="S5" s="8">
        <f>K5*Q5</f>
        <v>28300</v>
      </c>
      <c r="T5" s="17">
        <f>R5+S5</f>
        <v>295200</v>
      </c>
      <c r="U5" s="8">
        <f>J5+P5+T5</f>
        <v>1080410</v>
      </c>
      <c r="Z5" s="36"/>
      <c r="AA5" s="36"/>
      <c r="AB5" s="36"/>
    </row>
    <row r="6" s="2" customFormat="1" ht="37" customHeight="1" spans="1:28">
      <c r="A6" s="16" t="s">
        <v>27</v>
      </c>
      <c r="B6" s="8">
        <v>1845</v>
      </c>
      <c r="C6" s="8">
        <v>2488</v>
      </c>
      <c r="D6" s="8">
        <v>88</v>
      </c>
      <c r="E6" s="8">
        <f t="shared" ref="E6:E11" si="0">D6*450</f>
        <v>39600</v>
      </c>
      <c r="F6" s="8">
        <v>360</v>
      </c>
      <c r="G6" s="8">
        <f t="shared" ref="G6:G11" si="1">F6*330</f>
        <v>118800</v>
      </c>
      <c r="H6" s="8">
        <v>2040</v>
      </c>
      <c r="I6" s="8">
        <f t="shared" ref="I6:I11" si="2">H6*240</f>
        <v>489600</v>
      </c>
      <c r="J6" s="17">
        <f t="shared" ref="J6:J11" si="3">E6+G6+I6</f>
        <v>648000</v>
      </c>
      <c r="K6" s="17">
        <v>228</v>
      </c>
      <c r="L6" s="8">
        <v>217</v>
      </c>
      <c r="M6" s="8">
        <f t="shared" ref="M6:M11" si="4">L6*270</f>
        <v>58590</v>
      </c>
      <c r="N6" s="8">
        <v>11</v>
      </c>
      <c r="O6" s="8">
        <f t="shared" ref="O6:O11" si="5">N6*500</f>
        <v>5500</v>
      </c>
      <c r="P6" s="17">
        <f t="shared" ref="P6:P11" si="6">M6+O6</f>
        <v>64090</v>
      </c>
      <c r="Q6" s="8">
        <v>100</v>
      </c>
      <c r="R6" s="8">
        <f t="shared" ref="R6:R11" si="7">Q6*C6</f>
        <v>248800</v>
      </c>
      <c r="S6" s="8">
        <f t="shared" ref="S6:S11" si="8">K6*Q6</f>
        <v>22800</v>
      </c>
      <c r="T6" s="17">
        <f t="shared" ref="T6:T11" si="9">R6+S6</f>
        <v>271600</v>
      </c>
      <c r="U6" s="8">
        <f t="shared" ref="U6:U11" si="10">J6+P6+T6</f>
        <v>983690</v>
      </c>
      <c r="Z6" s="36"/>
      <c r="AA6" s="36"/>
      <c r="AB6" s="36"/>
    </row>
    <row r="7" s="2" customFormat="1" ht="37" customHeight="1" spans="1:28">
      <c r="A7" s="16" t="s">
        <v>28</v>
      </c>
      <c r="B7" s="8">
        <v>1137</v>
      </c>
      <c r="C7" s="8">
        <v>1494</v>
      </c>
      <c r="D7" s="8">
        <v>96</v>
      </c>
      <c r="E7" s="8">
        <f t="shared" si="0"/>
        <v>43200</v>
      </c>
      <c r="F7" s="8">
        <v>315</v>
      </c>
      <c r="G7" s="8">
        <f t="shared" si="1"/>
        <v>103950</v>
      </c>
      <c r="H7" s="8">
        <v>1083</v>
      </c>
      <c r="I7" s="8">
        <f t="shared" si="2"/>
        <v>259920</v>
      </c>
      <c r="J7" s="17">
        <f t="shared" si="3"/>
        <v>407070</v>
      </c>
      <c r="K7" s="17">
        <v>207</v>
      </c>
      <c r="L7" s="8">
        <v>199</v>
      </c>
      <c r="M7" s="8">
        <f t="shared" si="4"/>
        <v>53730</v>
      </c>
      <c r="N7" s="8">
        <v>8</v>
      </c>
      <c r="O7" s="8">
        <f t="shared" si="5"/>
        <v>4000</v>
      </c>
      <c r="P7" s="17">
        <f t="shared" si="6"/>
        <v>57730</v>
      </c>
      <c r="Q7" s="8">
        <v>100</v>
      </c>
      <c r="R7" s="8">
        <f t="shared" si="7"/>
        <v>149400</v>
      </c>
      <c r="S7" s="8">
        <f t="shared" si="8"/>
        <v>20700</v>
      </c>
      <c r="T7" s="17">
        <f t="shared" si="9"/>
        <v>170100</v>
      </c>
      <c r="U7" s="8">
        <f t="shared" si="10"/>
        <v>634900</v>
      </c>
      <c r="Z7" s="36"/>
      <c r="AA7" s="36"/>
      <c r="AB7" s="36"/>
    </row>
    <row r="8" s="2" customFormat="1" ht="37" customHeight="1" spans="1:28">
      <c r="A8" s="16" t="s">
        <v>29</v>
      </c>
      <c r="B8" s="8">
        <v>1547</v>
      </c>
      <c r="C8" s="8">
        <v>1943</v>
      </c>
      <c r="D8" s="8">
        <v>142</v>
      </c>
      <c r="E8" s="8">
        <f t="shared" si="0"/>
        <v>63900</v>
      </c>
      <c r="F8" s="8">
        <v>413</v>
      </c>
      <c r="G8" s="8">
        <f t="shared" si="1"/>
        <v>136290</v>
      </c>
      <c r="H8" s="8">
        <v>1388</v>
      </c>
      <c r="I8" s="8">
        <f t="shared" si="2"/>
        <v>333120</v>
      </c>
      <c r="J8" s="17">
        <f t="shared" si="3"/>
        <v>533310</v>
      </c>
      <c r="K8" s="17">
        <v>170</v>
      </c>
      <c r="L8" s="8">
        <v>164</v>
      </c>
      <c r="M8" s="8">
        <f t="shared" si="4"/>
        <v>44280</v>
      </c>
      <c r="N8" s="8">
        <v>6</v>
      </c>
      <c r="O8" s="8">
        <f t="shared" si="5"/>
        <v>3000</v>
      </c>
      <c r="P8" s="17">
        <f t="shared" si="6"/>
        <v>47280</v>
      </c>
      <c r="Q8" s="8">
        <v>100</v>
      </c>
      <c r="R8" s="8">
        <f t="shared" si="7"/>
        <v>194300</v>
      </c>
      <c r="S8" s="8">
        <f t="shared" si="8"/>
        <v>17000</v>
      </c>
      <c r="T8" s="17">
        <f t="shared" si="9"/>
        <v>211300</v>
      </c>
      <c r="U8" s="8">
        <f t="shared" si="10"/>
        <v>791890</v>
      </c>
      <c r="Z8" s="36"/>
      <c r="AA8" s="36"/>
      <c r="AB8" s="36"/>
    </row>
    <row r="9" s="2" customFormat="1" ht="37" customHeight="1" spans="1:28">
      <c r="A9" s="16" t="s">
        <v>30</v>
      </c>
      <c r="B9" s="8">
        <v>868</v>
      </c>
      <c r="C9" s="8">
        <v>1208</v>
      </c>
      <c r="D9" s="8">
        <v>56</v>
      </c>
      <c r="E9" s="8">
        <f t="shared" si="0"/>
        <v>25200</v>
      </c>
      <c r="F9" s="8">
        <v>140</v>
      </c>
      <c r="G9" s="8">
        <f t="shared" si="1"/>
        <v>46200</v>
      </c>
      <c r="H9" s="8">
        <v>1012</v>
      </c>
      <c r="I9" s="8">
        <f t="shared" si="2"/>
        <v>242880</v>
      </c>
      <c r="J9" s="17">
        <f t="shared" si="3"/>
        <v>314280</v>
      </c>
      <c r="K9" s="17">
        <v>148</v>
      </c>
      <c r="L9" s="8">
        <v>143</v>
      </c>
      <c r="M9" s="8">
        <f t="shared" si="4"/>
        <v>38610</v>
      </c>
      <c r="N9" s="8">
        <v>5</v>
      </c>
      <c r="O9" s="8">
        <f t="shared" si="5"/>
        <v>2500</v>
      </c>
      <c r="P9" s="17">
        <f t="shared" si="6"/>
        <v>41110</v>
      </c>
      <c r="Q9" s="8">
        <v>100</v>
      </c>
      <c r="R9" s="8">
        <f t="shared" si="7"/>
        <v>120800</v>
      </c>
      <c r="S9" s="8">
        <f t="shared" si="8"/>
        <v>14800</v>
      </c>
      <c r="T9" s="17">
        <f t="shared" si="9"/>
        <v>135600</v>
      </c>
      <c r="U9" s="8">
        <f t="shared" si="10"/>
        <v>490990</v>
      </c>
      <c r="Z9" s="36"/>
      <c r="AA9" s="36"/>
      <c r="AB9" s="36"/>
    </row>
    <row r="10" s="2" customFormat="1" ht="37" customHeight="1" spans="1:28">
      <c r="A10" s="16" t="s">
        <v>31</v>
      </c>
      <c r="B10" s="8">
        <v>1033</v>
      </c>
      <c r="C10" s="8">
        <v>1466</v>
      </c>
      <c r="D10" s="8">
        <v>106</v>
      </c>
      <c r="E10" s="8">
        <f t="shared" si="0"/>
        <v>47700</v>
      </c>
      <c r="F10" s="8">
        <v>308</v>
      </c>
      <c r="G10" s="8">
        <f t="shared" si="1"/>
        <v>101640</v>
      </c>
      <c r="H10" s="8">
        <v>1052</v>
      </c>
      <c r="I10" s="8">
        <f t="shared" si="2"/>
        <v>252480</v>
      </c>
      <c r="J10" s="17">
        <f t="shared" si="3"/>
        <v>401820</v>
      </c>
      <c r="K10" s="17">
        <v>157</v>
      </c>
      <c r="L10" s="8">
        <v>148</v>
      </c>
      <c r="M10" s="8">
        <f t="shared" si="4"/>
        <v>39960</v>
      </c>
      <c r="N10" s="8">
        <v>9</v>
      </c>
      <c r="O10" s="8">
        <f t="shared" si="5"/>
        <v>4500</v>
      </c>
      <c r="P10" s="17">
        <f t="shared" si="6"/>
        <v>44460</v>
      </c>
      <c r="Q10" s="8">
        <v>100</v>
      </c>
      <c r="R10" s="8">
        <f t="shared" si="7"/>
        <v>146600</v>
      </c>
      <c r="S10" s="8">
        <f t="shared" si="8"/>
        <v>15700</v>
      </c>
      <c r="T10" s="17">
        <f t="shared" si="9"/>
        <v>162300</v>
      </c>
      <c r="U10" s="8">
        <f t="shared" si="10"/>
        <v>608580</v>
      </c>
      <c r="Z10" s="36"/>
      <c r="AA10" s="36"/>
      <c r="AB10" s="36"/>
    </row>
    <row r="11" s="2" customFormat="1" ht="37" customHeight="1" spans="1:28">
      <c r="A11" s="16" t="s">
        <v>32</v>
      </c>
      <c r="B11" s="8">
        <v>717</v>
      </c>
      <c r="C11" s="8">
        <v>869</v>
      </c>
      <c r="D11" s="8">
        <v>91</v>
      </c>
      <c r="E11" s="8">
        <f t="shared" si="0"/>
        <v>40950</v>
      </c>
      <c r="F11" s="8">
        <v>196</v>
      </c>
      <c r="G11" s="8">
        <f t="shared" si="1"/>
        <v>64680</v>
      </c>
      <c r="H11" s="8">
        <v>582</v>
      </c>
      <c r="I11" s="8">
        <f t="shared" si="2"/>
        <v>139680</v>
      </c>
      <c r="J11" s="17">
        <f t="shared" si="3"/>
        <v>245310</v>
      </c>
      <c r="K11" s="17">
        <v>159</v>
      </c>
      <c r="L11" s="8">
        <v>154</v>
      </c>
      <c r="M11" s="8">
        <f t="shared" si="4"/>
        <v>41580</v>
      </c>
      <c r="N11" s="8">
        <v>5</v>
      </c>
      <c r="O11" s="8">
        <f t="shared" si="5"/>
        <v>2500</v>
      </c>
      <c r="P11" s="17">
        <f t="shared" si="6"/>
        <v>44080</v>
      </c>
      <c r="Q11" s="8">
        <v>100</v>
      </c>
      <c r="R11" s="8">
        <f t="shared" si="7"/>
        <v>86900</v>
      </c>
      <c r="S11" s="8">
        <f t="shared" si="8"/>
        <v>15900</v>
      </c>
      <c r="T11" s="17">
        <f t="shared" si="9"/>
        <v>102800</v>
      </c>
      <c r="U11" s="8">
        <f t="shared" si="10"/>
        <v>392190</v>
      </c>
      <c r="Z11" s="36"/>
      <c r="AA11" s="36"/>
      <c r="AB11" s="36"/>
    </row>
    <row r="12" s="2" customFormat="1" ht="37" customHeight="1" spans="1:21">
      <c r="A12" s="8" t="s">
        <v>33</v>
      </c>
      <c r="B12" s="8">
        <f t="shared" ref="B12:H12" si="11">SUM(B5:B11)</f>
        <v>9083</v>
      </c>
      <c r="C12" s="8">
        <f t="shared" si="11"/>
        <v>12137</v>
      </c>
      <c r="D12" s="8">
        <f t="shared" si="11"/>
        <v>689</v>
      </c>
      <c r="E12" s="8">
        <f t="shared" si="11"/>
        <v>310050</v>
      </c>
      <c r="F12" s="8">
        <f t="shared" si="11"/>
        <v>2185</v>
      </c>
      <c r="G12" s="8">
        <f t="shared" si="11"/>
        <v>721050</v>
      </c>
      <c r="H12" s="8">
        <f t="shared" si="11"/>
        <v>9263</v>
      </c>
      <c r="I12" s="8">
        <f t="shared" ref="I12:P12" si="12">SUM(I5:I11)</f>
        <v>2223120</v>
      </c>
      <c r="J12" s="8">
        <f t="shared" si="12"/>
        <v>3254220</v>
      </c>
      <c r="K12" s="8">
        <f t="shared" si="12"/>
        <v>1352</v>
      </c>
      <c r="L12" s="8">
        <f t="shared" si="12"/>
        <v>1289</v>
      </c>
      <c r="M12" s="8">
        <f t="shared" si="12"/>
        <v>348030</v>
      </c>
      <c r="N12" s="8">
        <f t="shared" si="12"/>
        <v>63</v>
      </c>
      <c r="O12" s="8">
        <f t="shared" si="12"/>
        <v>31500</v>
      </c>
      <c r="P12" s="17">
        <f t="shared" si="12"/>
        <v>379530</v>
      </c>
      <c r="Q12" s="8"/>
      <c r="R12" s="8">
        <f>SUM(R5:R11)</f>
        <v>1213700</v>
      </c>
      <c r="S12" s="8">
        <f>SUM(S5:S11)</f>
        <v>135200</v>
      </c>
      <c r="T12" s="8">
        <f>SUM(T5:T11)</f>
        <v>1348900</v>
      </c>
      <c r="U12" s="8">
        <f>SUM(U5:U11)</f>
        <v>4982650</v>
      </c>
    </row>
    <row r="13" s="2" customFormat="1" ht="46" customHeight="1" spans="1:21">
      <c r="A13" s="18"/>
      <c r="B13" s="18"/>
      <c r="C13" s="18"/>
      <c r="D13" s="18"/>
      <c r="E13" s="18"/>
      <c r="F13" s="18"/>
      <c r="G13" s="18"/>
      <c r="H13" s="18"/>
      <c r="I13" s="18"/>
      <c r="J13" s="28"/>
      <c r="K13" s="18"/>
      <c r="L13" s="18"/>
      <c r="M13" s="29"/>
      <c r="N13" s="18"/>
      <c r="O13" s="18"/>
      <c r="P13" s="30"/>
      <c r="Q13" s="18"/>
      <c r="R13" s="28"/>
      <c r="S13" s="30"/>
      <c r="T13" s="18"/>
      <c r="U13" s="18"/>
    </row>
    <row r="15" spans="15:15">
      <c r="O15" s="2">
        <f>J12+R12</f>
        <v>4467920</v>
      </c>
    </row>
  </sheetData>
  <mergeCells count="9">
    <mergeCell ref="A1:U1"/>
    <mergeCell ref="A2:U2"/>
    <mergeCell ref="D3:J3"/>
    <mergeCell ref="K3:P3"/>
    <mergeCell ref="Q3:T3"/>
    <mergeCell ref="A3:A4"/>
    <mergeCell ref="B3:B4"/>
    <mergeCell ref="C3:C4"/>
    <mergeCell ref="U3:U4"/>
  </mergeCells>
  <pageMargins left="0.314583333333333" right="0" top="0.66875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2021-09-23T04:05:00Z</dcterms:created>
  <dcterms:modified xsi:type="dcterms:W3CDTF">2021-10-25T08:01:42Z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842FF1F91BEF49749E00D9DFFFA835B8</vt:lpwstr>
  </property>
</Properties>
</file>