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<sst xmlns="http://schemas.openxmlformats.org/spreadsheetml/2006/main" count="35" uniqueCount="32">
  <si>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泾源县2022年5月份农村最低生活保障及开斋节补贴资金发放统计表</t>
  </si>
  <si>
    <t xml:space="preserve"> 泾源县民政局                         2022年4月24日                             单位:户/人/元</t>
  </si>
  <si>
    <t>乡镇</t>
  </si>
  <si>
    <t>户数</t>
  </si>
  <si>
    <t>人数</t>
  </si>
  <si>
    <t>农村低保</t>
  </si>
  <si>
    <t>农村高龄</t>
  </si>
  <si>
    <t>开斋节补贴</t>
  </si>
  <si>
    <t>总计</t>
  </si>
  <si>
    <t>A类
人数（480元/人）</t>
  </si>
  <si>
    <t>发放
金额</t>
  </si>
  <si>
    <t>B类
人数（380元/人）</t>
  </si>
  <si>
    <t>C类
人数（310元/人）</t>
  </si>
  <si>
    <t>5月低保发放金额</t>
  </si>
  <si>
    <t>高龄人数</t>
  </si>
  <si>
    <t>80周岁以上人数（270元/人）</t>
  </si>
  <si>
    <t>90周岁以上人数（500元/人）</t>
  </si>
  <si>
    <t>发放金额</t>
  </si>
  <si>
    <t>5月高龄发放金额</t>
  </si>
  <si>
    <t>补贴标准</t>
  </si>
  <si>
    <t>农村低
保补贴
金额</t>
  </si>
  <si>
    <t>农村高龄补贴金额</t>
  </si>
  <si>
    <t>补贴金
额合计</t>
  </si>
  <si>
    <t>香水镇</t>
  </si>
  <si>
    <t>泾河源镇</t>
  </si>
  <si>
    <t>六盘山镇</t>
  </si>
  <si>
    <t>新民乡</t>
  </si>
  <si>
    <t>兴盛乡</t>
  </si>
  <si>
    <t>黄花乡</t>
  </si>
  <si>
    <t>大湾乡</t>
  </si>
  <si>
    <t>合计</t>
  </si>
  <si>
    <t xml:space="preserve"> 签发人:  拜艳丽                分管领导：何连明                 审核人：兰海伟                 办理人: 丁晓丽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</si>
</sst>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0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workbookViewId="0" topLeftCell="A1">
      <selection activeCell="V8" sqref="V8"/>
    </sheetView>
  </sheetViews>
  <sheetFormatPr defaultColWidth="9.00390625" defaultRowHeight="13.5"/>
  <cols>
    <col min="1" max="1" width="9.00390625" style="2" customWidth="1"/>
    <col min="2" max="2" width="6.875" style="2" customWidth="1"/>
    <col min="3" max="3" width="7.00390625" style="2" customWidth="1"/>
    <col min="4" max="4" width="4.875" style="2" customWidth="1"/>
    <col min="5" max="5" width="7.125" style="2" customWidth="1"/>
    <col min="6" max="6" width="4.875" style="2" customWidth="1"/>
    <col min="7" max="7" width="7.625" style="2" customWidth="1"/>
    <col min="8" max="8" width="5.25390625" style="2" customWidth="1"/>
    <col min="9" max="9" width="7.875" style="2" customWidth="1"/>
    <col min="10" max="10" width="8.875" style="2" customWidth="1"/>
    <col min="11" max="11" width="4.75390625" style="2" customWidth="1"/>
    <col min="12" max="12" width="5.875" style="2" customWidth="1"/>
    <col min="13" max="13" width="7.625" style="2" customWidth="1"/>
    <col min="14" max="14" width="5.875" style="2" customWidth="1"/>
    <col min="15" max="15" width="6.00390625" style="2" customWidth="1"/>
    <col min="16" max="16" width="7.25390625" style="2" customWidth="1"/>
    <col min="17" max="17" width="4.75390625" style="2" customWidth="1"/>
    <col min="18" max="18" width="8.375" style="2" customWidth="1"/>
    <col min="19" max="19" width="7.125" style="2" customWidth="1"/>
    <col min="20" max="20" width="8.25390625" style="2" customWidth="1"/>
    <col min="21" max="21" width="9.25390625" style="2" customWidth="1"/>
    <col min="22" max="22" width="18.625" style="2" customWidth="1"/>
    <col min="23" max="25" width="9.00390625" style="2" customWidth="1"/>
    <col min="26" max="26" width="9.375" style="2" bestFit="1" customWidth="1"/>
    <col min="27" max="16384" width="9.00390625" style="2" customWidth="1"/>
  </cols>
  <sheetData>
    <row r="1" spans="1:21" s="1" customFormat="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2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2" customFormat="1" ht="30.75" customHeight="1">
      <c r="A3" s="5" t="s">
        <v>2</v>
      </c>
      <c r="B3" s="6" t="s">
        <v>3</v>
      </c>
      <c r="C3" s="6" t="s">
        <v>4</v>
      </c>
      <c r="D3" s="7" t="s">
        <v>5</v>
      </c>
      <c r="E3" s="8"/>
      <c r="F3" s="8"/>
      <c r="G3" s="8"/>
      <c r="H3" s="8"/>
      <c r="I3" s="8"/>
      <c r="J3" s="16"/>
      <c r="K3" s="17" t="s">
        <v>6</v>
      </c>
      <c r="L3" s="17"/>
      <c r="M3" s="17"/>
      <c r="N3" s="17"/>
      <c r="O3" s="17"/>
      <c r="P3" s="18"/>
      <c r="Q3" s="7" t="s">
        <v>7</v>
      </c>
      <c r="R3" s="8"/>
      <c r="S3" s="8"/>
      <c r="T3" s="20"/>
      <c r="U3" s="6" t="s">
        <v>8</v>
      </c>
    </row>
    <row r="4" spans="1:21" s="2" customFormat="1" ht="72.75" customHeight="1">
      <c r="A4" s="5"/>
      <c r="B4" s="6"/>
      <c r="C4" s="9"/>
      <c r="D4" s="10" t="s">
        <v>9</v>
      </c>
      <c r="E4" s="11" t="s">
        <v>10</v>
      </c>
      <c r="F4" s="10" t="s">
        <v>11</v>
      </c>
      <c r="G4" s="12" t="s">
        <v>10</v>
      </c>
      <c r="H4" s="10" t="s">
        <v>12</v>
      </c>
      <c r="I4" s="19" t="s">
        <v>10</v>
      </c>
      <c r="J4" s="12" t="s">
        <v>13</v>
      </c>
      <c r="K4" s="12" t="s">
        <v>14</v>
      </c>
      <c r="L4" s="10" t="s">
        <v>15</v>
      </c>
      <c r="M4" s="12" t="s">
        <v>10</v>
      </c>
      <c r="N4" s="10" t="s">
        <v>16</v>
      </c>
      <c r="O4" s="19" t="s">
        <v>17</v>
      </c>
      <c r="P4" s="12" t="s">
        <v>18</v>
      </c>
      <c r="Q4" s="21" t="s">
        <v>19</v>
      </c>
      <c r="R4" s="6" t="s">
        <v>20</v>
      </c>
      <c r="S4" s="9" t="s">
        <v>21</v>
      </c>
      <c r="T4" s="12" t="s">
        <v>22</v>
      </c>
      <c r="U4" s="21"/>
    </row>
    <row r="5" spans="1:21" s="2" customFormat="1" ht="36.75" customHeight="1">
      <c r="A5" s="13" t="s">
        <v>23</v>
      </c>
      <c r="B5" s="5">
        <v>1905</v>
      </c>
      <c r="C5" s="5">
        <v>2630</v>
      </c>
      <c r="D5" s="14">
        <v>112</v>
      </c>
      <c r="E5" s="5">
        <f>D5*480</f>
        <v>53760</v>
      </c>
      <c r="F5" s="5">
        <v>448</v>
      </c>
      <c r="G5" s="5">
        <f>F5*380</f>
        <v>170240</v>
      </c>
      <c r="H5" s="5">
        <v>2070</v>
      </c>
      <c r="I5" s="5">
        <f>H5*310</f>
        <v>641700</v>
      </c>
      <c r="J5" s="14">
        <f>E5+G5+I5</f>
        <v>865700</v>
      </c>
      <c r="K5" s="14">
        <v>298</v>
      </c>
      <c r="L5" s="5">
        <v>279</v>
      </c>
      <c r="M5" s="5">
        <f>L5*270</f>
        <v>75330</v>
      </c>
      <c r="N5" s="5">
        <v>19</v>
      </c>
      <c r="O5" s="5">
        <f>N5*500</f>
        <v>9500</v>
      </c>
      <c r="P5" s="14">
        <f>M5+O5</f>
        <v>84830</v>
      </c>
      <c r="Q5" s="5">
        <v>180</v>
      </c>
      <c r="R5" s="5">
        <f>Q5*C5</f>
        <v>473400</v>
      </c>
      <c r="S5" s="5">
        <f>Q5*K5</f>
        <v>53640</v>
      </c>
      <c r="T5" s="14">
        <f>R5+S5</f>
        <v>527040</v>
      </c>
      <c r="U5" s="5">
        <f>J5+P5+T5</f>
        <v>1477570</v>
      </c>
    </row>
    <row r="6" spans="1:21" s="2" customFormat="1" ht="36.75" customHeight="1">
      <c r="A6" s="13" t="s">
        <v>24</v>
      </c>
      <c r="B6" s="5">
        <v>1793</v>
      </c>
      <c r="C6" s="5">
        <v>2417</v>
      </c>
      <c r="D6" s="5">
        <v>81</v>
      </c>
      <c r="E6" s="5">
        <f aca="true" t="shared" si="0" ref="E6:E11">D6*480</f>
        <v>38880</v>
      </c>
      <c r="F6" s="5">
        <v>353</v>
      </c>
      <c r="G6" s="5">
        <f aca="true" t="shared" si="1" ref="G6:G11">F6*380</f>
        <v>134140</v>
      </c>
      <c r="H6" s="5">
        <v>1983</v>
      </c>
      <c r="I6" s="5">
        <f aca="true" t="shared" si="2" ref="I6:I11">H6*310</f>
        <v>614730</v>
      </c>
      <c r="J6" s="14">
        <f aca="true" t="shared" si="3" ref="J6:J11">E6+G6+I6</f>
        <v>787750</v>
      </c>
      <c r="K6" s="14">
        <v>222</v>
      </c>
      <c r="L6" s="5">
        <v>212</v>
      </c>
      <c r="M6" s="5">
        <f aca="true" t="shared" si="4" ref="M6:M11">L6*270</f>
        <v>57240</v>
      </c>
      <c r="N6" s="5">
        <v>10</v>
      </c>
      <c r="O6" s="5">
        <f aca="true" t="shared" si="5" ref="O6:O11">N6*500</f>
        <v>5000</v>
      </c>
      <c r="P6" s="14">
        <f aca="true" t="shared" si="6" ref="P6:P11">M6+O6</f>
        <v>62240</v>
      </c>
      <c r="Q6" s="5">
        <v>180</v>
      </c>
      <c r="R6" s="5">
        <f aca="true" t="shared" si="7" ref="R6:R11">Q6*C6</f>
        <v>435060</v>
      </c>
      <c r="S6" s="5">
        <f aca="true" t="shared" si="8" ref="S6:S11">Q6*K6</f>
        <v>39960</v>
      </c>
      <c r="T6" s="14">
        <f aca="true" t="shared" si="9" ref="T6:T11">R6+S6</f>
        <v>475020</v>
      </c>
      <c r="U6" s="5">
        <f aca="true" t="shared" si="10" ref="U6:U11">J6+P6+T6</f>
        <v>1325010</v>
      </c>
    </row>
    <row r="7" spans="1:21" s="2" customFormat="1" ht="36.75" customHeight="1">
      <c r="A7" s="13" t="s">
        <v>25</v>
      </c>
      <c r="B7" s="5">
        <v>1096</v>
      </c>
      <c r="C7" s="5">
        <v>1438</v>
      </c>
      <c r="D7" s="5">
        <v>96</v>
      </c>
      <c r="E7" s="5">
        <f t="shared" si="0"/>
        <v>46080</v>
      </c>
      <c r="F7" s="5">
        <v>308</v>
      </c>
      <c r="G7" s="5">
        <f t="shared" si="1"/>
        <v>117040</v>
      </c>
      <c r="H7" s="5">
        <v>1034</v>
      </c>
      <c r="I7" s="5">
        <f t="shared" si="2"/>
        <v>320540</v>
      </c>
      <c r="J7" s="14">
        <f t="shared" si="3"/>
        <v>483660</v>
      </c>
      <c r="K7" s="14">
        <v>208</v>
      </c>
      <c r="L7" s="5">
        <v>198</v>
      </c>
      <c r="M7" s="5">
        <f t="shared" si="4"/>
        <v>53460</v>
      </c>
      <c r="N7" s="5">
        <v>10</v>
      </c>
      <c r="O7" s="5">
        <f t="shared" si="5"/>
        <v>5000</v>
      </c>
      <c r="P7" s="14">
        <f t="shared" si="6"/>
        <v>58460</v>
      </c>
      <c r="Q7" s="5">
        <v>180</v>
      </c>
      <c r="R7" s="5">
        <f t="shared" si="7"/>
        <v>258840</v>
      </c>
      <c r="S7" s="5">
        <f t="shared" si="8"/>
        <v>37440</v>
      </c>
      <c r="T7" s="14">
        <f t="shared" si="9"/>
        <v>296280</v>
      </c>
      <c r="U7" s="5">
        <f t="shared" si="10"/>
        <v>838400</v>
      </c>
    </row>
    <row r="8" spans="1:21" s="2" customFormat="1" ht="36.75" customHeight="1">
      <c r="A8" s="13" t="s">
        <v>26</v>
      </c>
      <c r="B8" s="5">
        <v>1579</v>
      </c>
      <c r="C8" s="5">
        <v>2013</v>
      </c>
      <c r="D8" s="5">
        <v>151</v>
      </c>
      <c r="E8" s="5">
        <f t="shared" si="0"/>
        <v>72480</v>
      </c>
      <c r="F8" s="5">
        <v>406</v>
      </c>
      <c r="G8" s="5">
        <f t="shared" si="1"/>
        <v>154280</v>
      </c>
      <c r="H8" s="5">
        <v>1456</v>
      </c>
      <c r="I8" s="5">
        <f t="shared" si="2"/>
        <v>451360</v>
      </c>
      <c r="J8" s="14">
        <f t="shared" si="3"/>
        <v>678120</v>
      </c>
      <c r="K8" s="14">
        <v>175</v>
      </c>
      <c r="L8" s="5">
        <v>165</v>
      </c>
      <c r="M8" s="5">
        <f t="shared" si="4"/>
        <v>44550</v>
      </c>
      <c r="N8" s="5">
        <v>10</v>
      </c>
      <c r="O8" s="5">
        <f t="shared" si="5"/>
        <v>5000</v>
      </c>
      <c r="P8" s="14">
        <f t="shared" si="6"/>
        <v>49550</v>
      </c>
      <c r="Q8" s="5">
        <v>180</v>
      </c>
      <c r="R8" s="5">
        <f t="shared" si="7"/>
        <v>362340</v>
      </c>
      <c r="S8" s="5">
        <f t="shared" si="8"/>
        <v>31500</v>
      </c>
      <c r="T8" s="14">
        <f t="shared" si="9"/>
        <v>393840</v>
      </c>
      <c r="U8" s="5">
        <f t="shared" si="10"/>
        <v>1121510</v>
      </c>
    </row>
    <row r="9" spans="1:21" s="2" customFormat="1" ht="36.75" customHeight="1">
      <c r="A9" s="13" t="s">
        <v>27</v>
      </c>
      <c r="B9" s="5">
        <v>802</v>
      </c>
      <c r="C9" s="5">
        <v>1101</v>
      </c>
      <c r="D9" s="5">
        <v>52</v>
      </c>
      <c r="E9" s="5">
        <f t="shared" si="0"/>
        <v>24960</v>
      </c>
      <c r="F9" s="5">
        <v>137</v>
      </c>
      <c r="G9" s="5">
        <f t="shared" si="1"/>
        <v>52060</v>
      </c>
      <c r="H9" s="5">
        <v>912</v>
      </c>
      <c r="I9" s="5">
        <f t="shared" si="2"/>
        <v>282720</v>
      </c>
      <c r="J9" s="14">
        <f t="shared" si="3"/>
        <v>359740</v>
      </c>
      <c r="K9" s="14">
        <v>149</v>
      </c>
      <c r="L9" s="5">
        <v>145</v>
      </c>
      <c r="M9" s="5">
        <f t="shared" si="4"/>
        <v>39150</v>
      </c>
      <c r="N9" s="5">
        <v>4</v>
      </c>
      <c r="O9" s="5">
        <f t="shared" si="5"/>
        <v>2000</v>
      </c>
      <c r="P9" s="14">
        <f t="shared" si="6"/>
        <v>41150</v>
      </c>
      <c r="Q9" s="5">
        <v>180</v>
      </c>
      <c r="R9" s="5">
        <f t="shared" si="7"/>
        <v>198180</v>
      </c>
      <c r="S9" s="5">
        <f t="shared" si="8"/>
        <v>26820</v>
      </c>
      <c r="T9" s="14">
        <f t="shared" si="9"/>
        <v>225000</v>
      </c>
      <c r="U9" s="5">
        <f t="shared" si="10"/>
        <v>625890</v>
      </c>
    </row>
    <row r="10" spans="1:21" s="2" customFormat="1" ht="36.75" customHeight="1">
      <c r="A10" s="13" t="s">
        <v>28</v>
      </c>
      <c r="B10" s="5">
        <v>1023</v>
      </c>
      <c r="C10" s="5">
        <v>1460</v>
      </c>
      <c r="D10" s="5">
        <v>104</v>
      </c>
      <c r="E10" s="5">
        <f t="shared" si="0"/>
        <v>49920</v>
      </c>
      <c r="F10" s="5">
        <v>303</v>
      </c>
      <c r="G10" s="5">
        <f t="shared" si="1"/>
        <v>115140</v>
      </c>
      <c r="H10" s="5">
        <v>1053</v>
      </c>
      <c r="I10" s="5">
        <f t="shared" si="2"/>
        <v>326430</v>
      </c>
      <c r="J10" s="14">
        <f t="shared" si="3"/>
        <v>491490</v>
      </c>
      <c r="K10" s="14">
        <v>163</v>
      </c>
      <c r="L10" s="5">
        <v>154</v>
      </c>
      <c r="M10" s="5">
        <f t="shared" si="4"/>
        <v>41580</v>
      </c>
      <c r="N10" s="5">
        <v>9</v>
      </c>
      <c r="O10" s="5">
        <f t="shared" si="5"/>
        <v>4500</v>
      </c>
      <c r="P10" s="14">
        <f t="shared" si="6"/>
        <v>46080</v>
      </c>
      <c r="Q10" s="5">
        <v>180</v>
      </c>
      <c r="R10" s="5">
        <f t="shared" si="7"/>
        <v>262800</v>
      </c>
      <c r="S10" s="5">
        <f t="shared" si="8"/>
        <v>29340</v>
      </c>
      <c r="T10" s="14">
        <f t="shared" si="9"/>
        <v>292140</v>
      </c>
      <c r="U10" s="5">
        <f t="shared" si="10"/>
        <v>829710</v>
      </c>
    </row>
    <row r="11" spans="1:21" s="2" customFormat="1" ht="36.75" customHeight="1">
      <c r="A11" s="13" t="s">
        <v>29</v>
      </c>
      <c r="B11" s="5">
        <v>664</v>
      </c>
      <c r="C11" s="5">
        <v>814</v>
      </c>
      <c r="D11" s="5">
        <v>86</v>
      </c>
      <c r="E11" s="5">
        <f t="shared" si="0"/>
        <v>41280</v>
      </c>
      <c r="F11" s="5">
        <v>175</v>
      </c>
      <c r="G11" s="5">
        <f t="shared" si="1"/>
        <v>66500</v>
      </c>
      <c r="H11" s="5">
        <v>553</v>
      </c>
      <c r="I11" s="5">
        <f t="shared" si="2"/>
        <v>171430</v>
      </c>
      <c r="J11" s="14">
        <f t="shared" si="3"/>
        <v>279210</v>
      </c>
      <c r="K11" s="14">
        <v>160</v>
      </c>
      <c r="L11" s="5">
        <v>154</v>
      </c>
      <c r="M11" s="5">
        <f t="shared" si="4"/>
        <v>41580</v>
      </c>
      <c r="N11" s="5">
        <v>6</v>
      </c>
      <c r="O11" s="5">
        <f t="shared" si="5"/>
        <v>3000</v>
      </c>
      <c r="P11" s="14">
        <f t="shared" si="6"/>
        <v>44580</v>
      </c>
      <c r="Q11" s="5">
        <v>180</v>
      </c>
      <c r="R11" s="5">
        <f t="shared" si="7"/>
        <v>146520</v>
      </c>
      <c r="S11" s="5">
        <f t="shared" si="8"/>
        <v>28800</v>
      </c>
      <c r="T11" s="14">
        <f t="shared" si="9"/>
        <v>175320</v>
      </c>
      <c r="U11" s="5">
        <f t="shared" si="10"/>
        <v>499110</v>
      </c>
    </row>
    <row r="12" spans="1:21" s="2" customFormat="1" ht="36.75" customHeight="1">
      <c r="A12" s="5" t="s">
        <v>30</v>
      </c>
      <c r="B12" s="5">
        <f aca="true" t="shared" si="11" ref="B12:P12">SUM(B5:B11)</f>
        <v>8862</v>
      </c>
      <c r="C12" s="5">
        <f t="shared" si="11"/>
        <v>11873</v>
      </c>
      <c r="D12" s="5">
        <f t="shared" si="11"/>
        <v>682</v>
      </c>
      <c r="E12" s="5">
        <f t="shared" si="11"/>
        <v>327360</v>
      </c>
      <c r="F12" s="5">
        <f t="shared" si="11"/>
        <v>2130</v>
      </c>
      <c r="G12" s="5">
        <f t="shared" si="11"/>
        <v>809400</v>
      </c>
      <c r="H12" s="5">
        <f t="shared" si="11"/>
        <v>9061</v>
      </c>
      <c r="I12" s="5">
        <f t="shared" si="11"/>
        <v>2808910</v>
      </c>
      <c r="J12" s="5">
        <f t="shared" si="11"/>
        <v>3945670</v>
      </c>
      <c r="K12" s="5">
        <f t="shared" si="11"/>
        <v>1375</v>
      </c>
      <c r="L12" s="5">
        <f t="shared" si="11"/>
        <v>1307</v>
      </c>
      <c r="M12" s="5">
        <f t="shared" si="11"/>
        <v>352890</v>
      </c>
      <c r="N12" s="5">
        <f t="shared" si="11"/>
        <v>68</v>
      </c>
      <c r="O12" s="5">
        <f t="shared" si="11"/>
        <v>34000</v>
      </c>
      <c r="P12" s="5">
        <f t="shared" si="11"/>
        <v>386890</v>
      </c>
      <c r="Q12" s="5"/>
      <c r="R12" s="5">
        <f>SUM(R5:R11)</f>
        <v>2137140</v>
      </c>
      <c r="S12" s="5">
        <f>SUM(S5:S11)</f>
        <v>247500</v>
      </c>
      <c r="T12" s="5">
        <f>SUM(T5:T11)</f>
        <v>2384640</v>
      </c>
      <c r="U12" s="5">
        <f>SUM(U5:U11)</f>
        <v>6717200</v>
      </c>
    </row>
    <row r="13" spans="1:21" s="2" customFormat="1" ht="37.5" customHeight="1">
      <c r="A13" s="15" t="s">
        <v>31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</sheetData>
  <sheetProtection/>
  <mergeCells count="10">
    <mergeCell ref="A1:U1"/>
    <mergeCell ref="A2:U2"/>
    <mergeCell ref="D3:J3"/>
    <mergeCell ref="K3:P3"/>
    <mergeCell ref="Q3:T3"/>
    <mergeCell ref="A13:U13"/>
    <mergeCell ref="A3:A4"/>
    <mergeCell ref="B3:B4"/>
    <mergeCell ref="C3:C4"/>
    <mergeCell ref="U3:U4"/>
  </mergeCells>
  <printOptions/>
  <pageMargins left="0.7" right="0.7" top="0.75" bottom="0.75" header="0.3" footer="0.3"/>
  <pageSetup fitToHeight="1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霸道小萝莉</cp:lastModifiedBy>
  <dcterms:created xsi:type="dcterms:W3CDTF">2006-09-16T00:00:00Z</dcterms:created>
  <dcterms:modified xsi:type="dcterms:W3CDTF">2022-05-10T07:00:25Z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ACF372D3C5F2438ABD02AB55F5486207</vt:lpwstr>
  </property>
</Properties>
</file>